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0EN_Trimoterm FTV - Cutting List/Verzija 1_4.1 - Delovna/"/>
    </mc:Choice>
  </mc:AlternateContent>
  <xr:revisionPtr revIDLastSave="0" documentId="8_{30A9E3F1-D8EE-4048-8FBA-39F3B85C4023}" xr6:coauthVersionLast="47" xr6:coauthVersionMax="47" xr10:uidLastSave="{00000000-0000-0000-0000-000000000000}"/>
  <bookViews>
    <workbookView xWindow="-120" yWindow="-120" windowWidth="29040" windowHeight="15720" tabRatio="831" activeTab="1" xr2:uid="{544507FD-567E-4511-A1C4-CC0CFF67ADF1}"/>
  </bookViews>
  <sheets>
    <sheet name="Instructies" sheetId="1" r:id="rId1"/>
    <sheet name="FTV-paneel" sheetId="2" r:id="rId2"/>
    <sheet name="FTV scherpe L-hoek (dwars)" sheetId="4" r:id="rId3"/>
    <sheet name="FTV scherpe U-hoek (dwars)" sheetId="5" r:id="rId4"/>
    <sheet name="FTV L-hoek (langs)_Snede" sheetId="6" r:id="rId5"/>
    <sheet name="FTV L-hoek (langs)_Volledig" sheetId="10" r:id="rId6"/>
    <sheet name="FTV afgeronde L-hoek (langs)" sheetId="7" r:id="rId7"/>
    <sheet name="FTV afgeronde U-hoek (langs)" sheetId="8" r:id="rId8"/>
    <sheet name="List_Values" sheetId="11" state="hidden" r:id="rId9"/>
    <sheet name="Updates" sheetId="9" state="hidden" r:id="rId10"/>
  </sheets>
  <definedNames>
    <definedName name="_xlnm._FilterDatabase" localSheetId="6" hidden="1">'FTV afgeronde L-hoek (langs)'!$A$23:$V$26</definedName>
    <definedName name="_xlnm._FilterDatabase" localSheetId="7" hidden="1">'FTV afgeronde U-hoek (langs)'!$A$23:$X$27</definedName>
    <definedName name="_xlnm._FilterDatabase" localSheetId="4" hidden="1">'FTV L-hoek (langs)_Snede'!$A$23:$V$27</definedName>
    <definedName name="_xlnm._FilterDatabase" localSheetId="5" hidden="1">'FTV L-hoek (langs)_Volledig'!$A$23:$V$27</definedName>
    <definedName name="_xlnm._FilterDatabase" localSheetId="2" hidden="1">'FTV scherpe L-hoek (dwars)'!$A$23:$U$27</definedName>
    <definedName name="_xlnm._FilterDatabase" localSheetId="3" hidden="1">'FTV scherpe U-hoek (dwars)'!$A$23:$W$33</definedName>
    <definedName name="_xlnm._FilterDatabase" localSheetId="1" hidden="1">'FTV-paneel'!$A$23:$R$25</definedName>
    <definedName name="_xlnm.Print_Area" localSheetId="6">'FTV afgeronde L-hoek (langs)'!$A$1:$V$35</definedName>
    <definedName name="_xlnm.Print_Area" localSheetId="7">'FTV afgeronde U-hoek (langs)'!$A$1:$X$35</definedName>
    <definedName name="_xlnm.Print_Area" localSheetId="4">'FTV L-hoek (langs)_Snede'!$A$1:$V$35</definedName>
    <definedName name="_xlnm.Print_Area" localSheetId="5">'FTV L-hoek (langs)_Volledig'!$A$1:$V$35</definedName>
    <definedName name="_xlnm.Print_Area" localSheetId="2">'FTV scherpe L-hoek (dwars)'!$A$1:$U$35</definedName>
    <definedName name="_xlnm.Print_Area" localSheetId="3">'FTV scherpe U-hoek (dwars)'!$A$1:$W$35</definedName>
    <definedName name="_xlnm.Print_Area" localSheetId="1">'FTV-paneel'!$A$1:$R$48</definedName>
    <definedName name="_xlnm.Print_Titles" localSheetId="2">'FTV scherpe L-hoek (dwars)'!$21:$23</definedName>
    <definedName name="_xlnm.Print_Titles" localSheetId="1">'FTV-paneel'!$21:$23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6" i="2" l="1"/>
  <c r="R27" i="2"/>
  <c r="R28" i="2"/>
  <c r="R29" i="2"/>
  <c r="R30" i="2"/>
  <c r="R31" i="2"/>
  <c r="R32" i="2"/>
  <c r="R33" i="2"/>
  <c r="R34" i="2"/>
  <c r="R35" i="2"/>
  <c r="R36" i="2"/>
  <c r="R37" i="2"/>
  <c r="F24" i="10" l="1"/>
  <c r="E67" i="10" l="1"/>
  <c r="D66" i="10"/>
  <c r="D71" i="10" s="1"/>
  <c r="C66" i="10"/>
  <c r="C70" i="10" s="1"/>
  <c r="E65" i="10"/>
  <c r="V33" i="10"/>
  <c r="F33" i="10"/>
  <c r="V32" i="10"/>
  <c r="F32" i="10"/>
  <c r="V31" i="10"/>
  <c r="F31" i="10"/>
  <c r="V30" i="10"/>
  <c r="F30" i="10"/>
  <c r="V29" i="10"/>
  <c r="F29" i="10"/>
  <c r="V28" i="10"/>
  <c r="F28" i="10"/>
  <c r="V27" i="10"/>
  <c r="F27" i="10"/>
  <c r="V26" i="10"/>
  <c r="F26" i="10"/>
  <c r="V25" i="10"/>
  <c r="F25" i="10"/>
  <c r="V24" i="10"/>
  <c r="B17" i="10"/>
  <c r="B14" i="10"/>
  <c r="B13" i="10"/>
  <c r="B12" i="10"/>
  <c r="B9" i="10"/>
  <c r="B8" i="10"/>
  <c r="B7" i="10"/>
  <c r="B6" i="10"/>
  <c r="B5" i="10"/>
  <c r="D3" i="10" a="1"/>
  <c r="D3" i="10" s="1"/>
  <c r="F27" i="6"/>
  <c r="F24" i="6"/>
  <c r="G26" i="8"/>
  <c r="X26" i="8"/>
  <c r="D3" i="8" a="1"/>
  <c r="D3" i="8" s="1"/>
  <c r="D3" i="7" a="1"/>
  <c r="D3" i="7" s="1"/>
  <c r="D3" i="6" a="1"/>
  <c r="D3" i="6" s="1"/>
  <c r="D3" i="5" a="1"/>
  <c r="D3" i="5" s="1"/>
  <c r="D3" i="4" a="1"/>
  <c r="D3" i="4" s="1"/>
  <c r="D3" i="2" a="1"/>
  <c r="D3" i="2" s="1"/>
  <c r="D3" i="1" a="1"/>
  <c r="D3" i="1" s="1"/>
  <c r="B13" i="8"/>
  <c r="B14" i="8"/>
  <c r="B17" i="8"/>
  <c r="B12" i="8"/>
  <c r="B6" i="8"/>
  <c r="B7" i="8"/>
  <c r="B8" i="8"/>
  <c r="B9" i="8"/>
  <c r="B5" i="8"/>
  <c r="B13" i="5"/>
  <c r="B14" i="5"/>
  <c r="B17" i="5"/>
  <c r="B12" i="5"/>
  <c r="B6" i="5"/>
  <c r="B7" i="5"/>
  <c r="B8" i="5"/>
  <c r="B9" i="5"/>
  <c r="B5" i="5"/>
  <c r="B13" i="6"/>
  <c r="B14" i="6"/>
  <c r="B17" i="6"/>
  <c r="B12" i="6"/>
  <c r="B6" i="6"/>
  <c r="B7" i="6"/>
  <c r="B8" i="6"/>
  <c r="B9" i="6"/>
  <c r="B5" i="6"/>
  <c r="B13" i="7"/>
  <c r="B14" i="7"/>
  <c r="B17" i="7"/>
  <c r="B12" i="7"/>
  <c r="B6" i="7"/>
  <c r="B7" i="7"/>
  <c r="B8" i="7"/>
  <c r="B9" i="7"/>
  <c r="B5" i="7"/>
  <c r="B17" i="4"/>
  <c r="B13" i="4"/>
  <c r="B14" i="4"/>
  <c r="B12" i="4"/>
  <c r="B6" i="4"/>
  <c r="B7" i="4"/>
  <c r="B8" i="4"/>
  <c r="B9" i="4"/>
  <c r="B5" i="4"/>
  <c r="G24" i="8"/>
  <c r="E66" i="10" l="1"/>
  <c r="D67" i="10"/>
  <c r="D70" i="10" s="1"/>
  <c r="E70" i="10" s="1"/>
  <c r="V34" i="10"/>
  <c r="C67" i="10"/>
  <c r="C71" i="10" s="1"/>
  <c r="E71" i="10" s="1"/>
  <c r="F27" i="7"/>
  <c r="V27" i="7"/>
  <c r="R40" i="2"/>
  <c r="E67" i="6"/>
  <c r="R25" i="2"/>
  <c r="R38" i="2"/>
  <c r="R39" i="2"/>
  <c r="R41" i="2"/>
  <c r="R42" i="2"/>
  <c r="R43" i="2"/>
  <c r="F25" i="6"/>
  <c r="F26"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46" i="2"/>
  <c r="R24" i="2"/>
  <c r="R44" i="2"/>
  <c r="R45" i="2"/>
  <c r="F67" i="8"/>
  <c r="E68" i="7"/>
  <c r="E66" i="8"/>
  <c r="D66" i="8"/>
  <c r="C66" i="8"/>
  <c r="F65" i="8"/>
  <c r="G25" i="8"/>
  <c r="G27" i="8"/>
  <c r="X27" i="8"/>
  <c r="X25" i="8"/>
  <c r="X24" i="8"/>
  <c r="D67" i="7"/>
  <c r="D72" i="7" s="1"/>
  <c r="C67" i="7"/>
  <c r="C71" i="7" s="1"/>
  <c r="E66" i="7"/>
  <c r="V26" i="7"/>
  <c r="F26" i="7"/>
  <c r="V25" i="7"/>
  <c r="F25" i="7"/>
  <c r="V24" i="7"/>
  <c r="F24" i="7"/>
  <c r="R47" i="2" l="1"/>
  <c r="X34" i="8"/>
  <c r="V34" i="7"/>
  <c r="D73" i="7"/>
  <c r="D68" i="7"/>
  <c r="D71" i="7" s="1"/>
  <c r="E71" i="7" s="1"/>
  <c r="F66" i="8"/>
  <c r="D67" i="8"/>
  <c r="C67" i="8"/>
  <c r="E67" i="8"/>
  <c r="E67" i="7"/>
  <c r="C68" i="7"/>
  <c r="C72" i="7" s="1"/>
  <c r="E72" i="7" s="1"/>
  <c r="C73" i="7"/>
  <c r="C70" i="7"/>
  <c r="D70" i="7"/>
  <c r="G24" i="4"/>
  <c r="U24" i="4" s="1"/>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Lengte L [mm]:
Lmin = 2000 mm
Lmax = 14000 mm
Opmerking: snijden onder 2000 mm is onderhevig aan een toeslag</t>
        </r>
      </text>
    </comment>
    <comment ref="E23" authorId="0" shapeId="0" xr:uid="{D781CA3D-7F3A-453A-8252-EF794F8CD9E9}">
      <text>
        <r>
          <rPr>
            <b/>
            <sz val="9"/>
            <color indexed="81"/>
            <rFont val="Tahoma"/>
            <family val="2"/>
            <charset val="238"/>
          </rPr>
          <t>Dikte T [mm]:
50*, 60, 80, 100, 120, 133, 150, 172, 200, 220*, 240, 250*
*zie Trimoterm technische specificatie</t>
        </r>
      </text>
    </comment>
    <comment ref="F23" authorId="0" shapeId="0" xr:uid="{1AD0E1BA-EEF8-4817-BC0F-73BD8EC39F5D}">
      <text>
        <r>
          <rPr>
            <b/>
            <sz val="9"/>
            <color indexed="81"/>
            <rFont val="Tahoma"/>
            <family val="2"/>
            <charset val="238"/>
          </rPr>
          <t>Module M [mm]:
1000 mm standaardmodule
1200 mm standaardmodule
600 mm to 1200 mm beschikbaar</t>
        </r>
      </text>
    </comment>
    <comment ref="G23" authorId="0" shapeId="0" xr:uid="{D99573E9-5E0F-451A-9C02-20B24338D355}">
      <text>
        <r>
          <rPr>
            <b/>
            <sz val="9"/>
            <color indexed="81"/>
            <rFont val="Tahoma"/>
            <family val="2"/>
            <charset val="238"/>
          </rPr>
          <t>Paneeltype:
FTV
*voor andere types panelen, gebruik een apart document</t>
        </r>
      </text>
    </comment>
    <comment ref="H23" authorId="0" shapeId="0" xr:uid="{19043503-5472-4691-ACE4-1DBF6A5A9DF2}">
      <text>
        <r>
          <rPr>
            <b/>
            <sz val="9"/>
            <color indexed="81"/>
            <rFont val="Tahoma"/>
            <family val="2"/>
            <charset val="238"/>
          </rPr>
          <t>Kerntype:
Power T
Power S
Perform R
Perform C</t>
        </r>
      </text>
    </comment>
    <comment ref="I23" authorId="0" shapeId="0" xr:uid="{9099D3A6-2A9F-4351-81F0-6CB62051600F}">
      <text>
        <r>
          <rPr>
            <b/>
            <sz val="9"/>
            <color indexed="81"/>
            <rFont val="Tahoma"/>
            <family val="2"/>
            <charset val="238"/>
          </rPr>
          <t>Dikte staalplaat:
0,45
0,50
0,55
0,60
0,63
0,65
0,675
0,70
0,75
0,80</t>
        </r>
      </text>
    </comment>
    <comment ref="J23" authorId="0" shapeId="0" xr:uid="{33191542-2250-4C3E-8660-A35F3CD7E758}">
      <text>
        <r>
          <rPr>
            <sz val="9"/>
            <color indexed="81"/>
            <rFont val="Tahoma"/>
            <family val="2"/>
            <charset val="238"/>
          </rPr>
          <t>Coating:
SP 25
SP 25
PVDF 25
PVDF 35
PUR 50
PVCF 150
HPS 200
PRISMA
PRISMA ELEMENTS
Inox 304
Inox 316L
Inox 316</t>
        </r>
      </text>
    </comment>
    <comment ref="L23" authorId="0" shapeId="0" xr:uid="{202D21F3-690D-4792-9850-1A5D5CD94134}">
      <text>
        <r>
          <rPr>
            <b/>
            <sz val="9"/>
            <color indexed="81"/>
            <rFont val="Tahoma"/>
            <family val="2"/>
            <charset val="238"/>
          </rPr>
          <t>Profieltype zijde A (buitenzijde):
S
V
V2
G*
M
M3
M8
* voor Gladio (G) buitengevel gebruik staalplaatdikte 0,7 mm of meer</t>
        </r>
      </text>
    </comment>
    <comment ref="M23" authorId="0" shapeId="0" xr:uid="{C6EC1A3A-273B-4C7B-9B58-760027022F41}">
      <text>
        <r>
          <rPr>
            <b/>
            <sz val="9"/>
            <color indexed="81"/>
            <rFont val="Tahoma"/>
            <family val="2"/>
            <charset val="238"/>
          </rPr>
          <t>Dikte staalplaat:
0,45
0,50
0,55
0,60
0,63
0,65
0,675
0,70
0,75
0,80</t>
        </r>
      </text>
    </comment>
    <comment ref="N23" authorId="0" shapeId="0" xr:uid="{FE5F0FB1-5D7F-48C5-8B27-EEC024D29163}">
      <text>
        <r>
          <rPr>
            <b/>
            <sz val="9"/>
            <color indexed="81"/>
            <rFont val="Tahoma"/>
            <family val="2"/>
            <charset val="238"/>
          </rPr>
          <t>Coating:
SP 25
SP 25
PVDF 25
PVDF 35
PUR 50
PVCF 150
HPS 200
PRISMA
PRISMA ELEMENTS
Inox 304
Inox 316L
Inox 316</t>
        </r>
      </text>
    </comment>
    <comment ref="P23" authorId="0" shapeId="0" xr:uid="{2C18EA3A-5A6C-425D-AFDF-AAE2BD0103FF}">
      <text>
        <r>
          <rPr>
            <b/>
            <sz val="9"/>
            <color indexed="81"/>
            <rFont val="Tahoma"/>
            <family val="2"/>
            <charset val="238"/>
          </rPr>
          <t>Profieltype zijde B (binnenzijde):
S
V
V2
G
M2</t>
        </r>
      </text>
    </comment>
    <comment ref="R23" authorId="0" shapeId="0" xr:uid="{ABCC077A-C9B4-41DD-A835-88987535C82F}">
      <text>
        <r>
          <rPr>
            <b/>
            <sz val="9"/>
            <color indexed="81"/>
            <rFont val="Tahoma"/>
            <family val="2"/>
            <charset val="238"/>
          </rPr>
          <t>Automatisch berekend</t>
        </r>
      </text>
    </comment>
    <comment ref="S23" authorId="1" shapeId="0" xr:uid="{BD1EAFCB-819D-423D-B609-0F7333F1DE7D}">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30C611-E389-4D20-834F-141775DBAD0D}">
      <text>
        <r>
          <rPr>
            <b/>
            <sz val="9"/>
            <color indexed="81"/>
            <rFont val="Tahoma"/>
            <family val="2"/>
            <charset val="238"/>
          </rPr>
          <t>Automatisch invullen
Insert data in excell sheet "FTV Panel"</t>
        </r>
      </text>
    </comment>
    <comment ref="D23" authorId="1" shapeId="0" xr:uid="{AAC34CBE-699C-449E-B8BB-5B6147F5BBE4}">
      <text>
        <r>
          <rPr>
            <b/>
            <sz val="9"/>
            <color indexed="81"/>
            <rFont val="Tahoma"/>
            <family val="2"/>
            <charset val="238"/>
          </rPr>
          <t>Afmeting A [mm]:
Amin =T+150 mm
Amax = 1000 mm if Bmax &lt;= 2000 mm
Amax = 2000 mm if Bmax &lt;= 1000 mm
Voorbeeld Lmax = (A+B)max = 1000+2000 mm or 2000+1000 mm</t>
        </r>
      </text>
    </comment>
    <comment ref="E23" authorId="1" shapeId="0" xr:uid="{537EF7BB-7DBA-45C7-9047-CB4913683B97}">
      <text>
        <r>
          <rPr>
            <b/>
            <sz val="9"/>
            <color indexed="81"/>
            <rFont val="Tahoma"/>
            <family val="2"/>
            <charset val="238"/>
          </rPr>
          <t>Afmeting B [mm]:
Bmin =T+150 mm
Bmax = 1000 mm if Bmax &lt;= 2000 mm
Bmax = 2000 mm if Bmax &lt;= 1000 mm
Voorbeeld Lmax = (A+B)max = 1000+2000 mm or 2000+1000 mm</t>
        </r>
      </text>
    </comment>
    <comment ref="F23" authorId="1" shapeId="0" xr:uid="{A2B44F23-F46E-47FE-9533-BE8348737EFE}">
      <text>
        <r>
          <rPr>
            <b/>
            <sz val="9"/>
            <color indexed="81"/>
            <rFont val="Tahoma"/>
            <family val="2"/>
            <charset val="238"/>
          </rPr>
          <t>Hoek [°]:
Buighoek: 75° to 175°</t>
        </r>
      </text>
    </comment>
    <comment ref="G23" authorId="1" shapeId="0" xr:uid="{F1E26DF3-52A3-42A5-BE4D-904F3DA8AD0C}">
      <text>
        <r>
          <rPr>
            <b/>
            <sz val="9"/>
            <color indexed="81"/>
            <rFont val="Tahoma"/>
            <family val="2"/>
            <charset val="238"/>
          </rPr>
          <t>Afmeting L=A+B [mm]:
Lmin = 2×(T+150) mm
Lmax = 3000 mm
Voorbeeld Lmax = (A+B)max = 1000+2000 mm or 2000+1000 mm</t>
        </r>
      </text>
    </comment>
    <comment ref="H23" authorId="1" shapeId="0" xr:uid="{F10EC2C3-D3AA-4EA4-8981-24001C960E83}">
      <text>
        <r>
          <rPr>
            <b/>
            <sz val="9"/>
            <color indexed="81"/>
            <rFont val="Tahoma"/>
            <family val="2"/>
            <charset val="238"/>
          </rPr>
          <t>Dikte T [mm]:
50*, 60, 80, 100, 120, 133, 150, 172, 200, 220*, 240, 250*
*zie Trimoterm technische specificatie</t>
        </r>
      </text>
    </comment>
    <comment ref="I23" authorId="1" shapeId="0" xr:uid="{02BB8C26-94BD-4032-9C0E-841E4C611E8B}">
      <text>
        <r>
          <rPr>
            <b/>
            <sz val="9"/>
            <color indexed="81"/>
            <rFont val="Tahoma"/>
            <family val="2"/>
            <charset val="238"/>
          </rPr>
          <t>Module M [mm]:
1000 mm standaardmodule
1200 mm standaardmodule
600 mm to 1200 mm beschikbaar</t>
        </r>
      </text>
    </comment>
    <comment ref="J23" authorId="1" shapeId="0" xr:uid="{1653A08F-E36E-4A94-A969-637D1B78C875}">
      <text>
        <r>
          <rPr>
            <b/>
            <sz val="9"/>
            <color indexed="81"/>
            <rFont val="Tahoma"/>
            <family val="2"/>
            <charset val="238"/>
          </rPr>
          <t>Paneeltype:
FTV
*voor andere types panelen, gebruik een apart document</t>
        </r>
      </text>
    </comment>
    <comment ref="K23" authorId="1" shapeId="0" xr:uid="{CF610866-4BC4-4B35-8DA6-8ED4B3B0CC34}">
      <text>
        <r>
          <rPr>
            <b/>
            <sz val="9"/>
            <color indexed="81"/>
            <rFont val="Tahoma"/>
            <family val="2"/>
            <charset val="238"/>
          </rPr>
          <t>Kerntype:
Power T
Power S
Perform R
Perform C</t>
        </r>
      </text>
    </comment>
    <comment ref="L23" authorId="1" shapeId="0" xr:uid="{59B02DDC-0190-4B42-896B-D410E868D546}">
      <text>
        <r>
          <rPr>
            <b/>
            <sz val="9"/>
            <color indexed="81"/>
            <rFont val="Tahoma"/>
            <family val="2"/>
            <charset val="238"/>
          </rPr>
          <t>Dikte staalplaat:
0,45
0,50
0,55
0,60
0,63
0,65
0,675
0,70
0,75
0,80</t>
        </r>
      </text>
    </comment>
    <comment ref="M23" authorId="1" shapeId="0" xr:uid="{E80A5C3F-861B-4294-A873-BF982B3289C5}">
      <text>
        <r>
          <rPr>
            <sz val="9"/>
            <color indexed="81"/>
            <rFont val="Tahoma"/>
            <family val="2"/>
            <charset val="238"/>
          </rPr>
          <t>Coating:
SP 25
SP 25
PVDF 25
PVDF 35
PUR 50
PVCF 150
HPS 200
PRISMA
PRISMA ELEMENTS
Inox 304
Inox 316L
Inox 316</t>
        </r>
      </text>
    </comment>
    <comment ref="O23" authorId="1" shapeId="0" xr:uid="{F95398DF-87D8-4792-A62A-6D8E90046D47}">
      <text>
        <r>
          <rPr>
            <b/>
            <sz val="9"/>
            <color indexed="81"/>
            <rFont val="Tahoma"/>
            <family val="2"/>
            <charset val="238"/>
          </rPr>
          <t>Profieltype zijde A (buitenzijde):
S
V
V2
G*
M
M3
M8
* voor Gladio (G) buitengevel gebruik staalplaatdikte 0,7 mm of meer</t>
        </r>
      </text>
    </comment>
    <comment ref="P23" authorId="1" shapeId="0" xr:uid="{BD9ED9B9-E79A-45DF-8FA7-CF7B904D70C7}">
      <text>
        <r>
          <rPr>
            <b/>
            <sz val="9"/>
            <color indexed="81"/>
            <rFont val="Tahoma"/>
            <family val="2"/>
            <charset val="238"/>
          </rPr>
          <t>Dikte staalplaat:
0,45
0,50
0,55
0,60
0,63
0,65
0,675
0,70
0,75
0,80</t>
        </r>
      </text>
    </comment>
    <comment ref="Q23" authorId="1" shapeId="0" xr:uid="{680A17DE-0008-46C5-AC72-C153E20873BB}">
      <text>
        <r>
          <rPr>
            <b/>
            <sz val="9"/>
            <color indexed="81"/>
            <rFont val="Tahoma"/>
            <family val="2"/>
            <charset val="238"/>
          </rPr>
          <t>Coating:
SP 25
SP 25
PVDF 25
PVDF 35
PUR 50
PVCF 150
HPS 200
PRISMA
PRISMA ELEMENTS
Inox 304
Inox 316L
Inox 316</t>
        </r>
      </text>
    </comment>
    <comment ref="S23" authorId="1" shapeId="0" xr:uid="{3CEB5635-F318-4B46-B209-7C31A2F78A08}">
      <text>
        <r>
          <rPr>
            <b/>
            <sz val="9"/>
            <color indexed="81"/>
            <rFont val="Tahoma"/>
            <family val="2"/>
            <charset val="238"/>
          </rPr>
          <t>Profieltype zijde B (binnenzijde):
S
V
V2
G
M2</t>
        </r>
      </text>
    </comment>
    <comment ref="V23" authorId="0" shapeId="0" xr:uid="{9FBD2EC7-8AEE-4E33-BFB5-AE8C79DF0EC4}">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3A0BC0D0-EC83-4EE5-B341-026424047F20}">
      <text>
        <r>
          <rPr>
            <b/>
            <sz val="9"/>
            <color indexed="81"/>
            <rFont val="Tahoma"/>
            <family val="2"/>
            <charset val="238"/>
          </rPr>
          <t>Automatisch invullen
Insert data in excell sheet "FTV Panel"</t>
        </r>
      </text>
    </comment>
    <comment ref="D23" authorId="1" shapeId="0" xr:uid="{4DEBC1D1-1C24-45E8-99A3-096B5384DD72}">
      <text>
        <r>
          <rPr>
            <b/>
            <sz val="9"/>
            <color indexed="81"/>
            <rFont val="Tahoma"/>
            <family val="2"/>
            <charset val="238"/>
          </rPr>
          <t>Afmeting A [mm]:
Amin = T+150 mm
Amax = 1000 mm</t>
        </r>
      </text>
    </comment>
    <comment ref="E23" authorId="1" shapeId="0" xr:uid="{94F6DE1E-FD75-4461-8D86-2B674843225C}">
      <text>
        <r>
          <rPr>
            <b/>
            <sz val="9"/>
            <color indexed="81"/>
            <rFont val="Tahoma"/>
            <family val="2"/>
            <charset val="238"/>
          </rPr>
          <t>Afmeting B [mm]:
Amin = 2×T+300 mm
Amax = 1000 mm</t>
        </r>
      </text>
    </comment>
    <comment ref="F23" authorId="1" shapeId="0" xr:uid="{0E302532-7312-49AB-B1F1-7DC66215444B}">
      <text>
        <r>
          <rPr>
            <b/>
            <sz val="9"/>
            <color indexed="81"/>
            <rFont val="Tahoma"/>
            <family val="2"/>
            <charset val="238"/>
          </rPr>
          <t>Afmeting C [mm]:
Amin = T+150 mm
Amax = 1000 mm</t>
        </r>
      </text>
    </comment>
    <comment ref="G23" authorId="1" shapeId="0" xr:uid="{3C7FB778-AFE2-4C67-B344-40C0FA2808A3}">
      <text>
        <r>
          <rPr>
            <b/>
            <sz val="9"/>
            <color indexed="81"/>
            <rFont val="Tahoma"/>
            <family val="2"/>
            <charset val="238"/>
          </rPr>
          <t>Hoek [°]:
Buighoek: 90° to 175°</t>
        </r>
      </text>
    </comment>
    <comment ref="H23" authorId="1" shapeId="0" xr:uid="{B7AEF8DD-3C7C-49F4-AB48-998875321FDD}">
      <text>
        <r>
          <rPr>
            <b/>
            <sz val="9"/>
            <color indexed="81"/>
            <rFont val="Tahoma"/>
            <family val="2"/>
            <charset val="238"/>
          </rPr>
          <t>Hoek [°]:
Buighoek: 90° to 175°</t>
        </r>
      </text>
    </comment>
    <comment ref="I23" authorId="1" shapeId="0" xr:uid="{18347D11-20C0-4E79-831D-7E9543EFC147}">
      <text>
        <r>
          <rPr>
            <b/>
            <sz val="9"/>
            <color indexed="81"/>
            <rFont val="Tahoma"/>
            <family val="2"/>
            <charset val="238"/>
          </rPr>
          <t>Lengte L=A+B+C [mm]:
Lmin = 4×T+600 mm
Lmax = 3000 mm
Voorbeeld Lmax = (A+B+C)max = 1000+1000+1000 mm</t>
        </r>
      </text>
    </comment>
    <comment ref="J23" authorId="1" shapeId="0" xr:uid="{EE8080C8-EEE3-46AC-A64A-F83BF9A28EF3}">
      <text>
        <r>
          <rPr>
            <b/>
            <sz val="9"/>
            <color indexed="81"/>
            <rFont val="Tahoma"/>
            <family val="2"/>
            <charset val="238"/>
          </rPr>
          <t>Dikte T [mm]:
50*, 60, 80, 100, 120, 133, 150, 172, 200, 220*, 240, 250*
*zie Trimoterm technische specificatie</t>
        </r>
      </text>
    </comment>
    <comment ref="K23" authorId="1" shapeId="0" xr:uid="{260777B9-7DDE-433B-8456-1FEBE5A761DB}">
      <text>
        <r>
          <rPr>
            <b/>
            <sz val="9"/>
            <color indexed="81"/>
            <rFont val="Tahoma"/>
            <family val="2"/>
            <charset val="238"/>
          </rPr>
          <t>Module M [mm]:
1000 mm standaardmodule
1200 mm standaardmodule
600 mm to 1200 mm beschikbaar</t>
        </r>
      </text>
    </comment>
    <comment ref="L23" authorId="1" shapeId="0" xr:uid="{979DEBA5-F393-41D2-9079-255082BB9223}">
      <text>
        <r>
          <rPr>
            <b/>
            <sz val="9"/>
            <color indexed="81"/>
            <rFont val="Tahoma"/>
            <family val="2"/>
            <charset val="238"/>
          </rPr>
          <t>Paneeltype:
FTV
*voor andere types panelen, gebruik een apart document</t>
        </r>
      </text>
    </comment>
    <comment ref="M23" authorId="1" shapeId="0" xr:uid="{18D5CD34-F8A2-4D2F-AB03-1826582E9B86}">
      <text>
        <r>
          <rPr>
            <b/>
            <sz val="9"/>
            <color indexed="81"/>
            <rFont val="Tahoma"/>
            <family val="2"/>
            <charset val="238"/>
          </rPr>
          <t>Kerntype:
Power T
Power S
Perform R
Perform C</t>
        </r>
      </text>
    </comment>
    <comment ref="N23" authorId="1" shapeId="0" xr:uid="{4B235F6F-4B27-4B18-AF26-6A074FF5ACCE}">
      <text>
        <r>
          <rPr>
            <b/>
            <sz val="9"/>
            <color indexed="81"/>
            <rFont val="Tahoma"/>
            <family val="2"/>
            <charset val="238"/>
          </rPr>
          <t>Dikte staalplaat:
0,45
0,50
0,55
0,60
0,63
0,65
0,675
0,70
0,75
0,80</t>
        </r>
      </text>
    </comment>
    <comment ref="O23" authorId="1" shapeId="0" xr:uid="{5B443912-3ABC-4B3D-90C4-2340F1F581DE}">
      <text>
        <r>
          <rPr>
            <sz val="9"/>
            <color indexed="81"/>
            <rFont val="Tahoma"/>
            <family val="2"/>
            <charset val="238"/>
          </rPr>
          <t>Coating:
SP 25
SP 25
PVDF 25
PVDF 35
PUR 50
PVCF 150
HPS 200
PRISMA
PRISMA ELEMENTS
Inox 304
Inox 316L
Inox 316</t>
        </r>
      </text>
    </comment>
    <comment ref="Q23" authorId="1" shapeId="0" xr:uid="{6BA1846A-C6CF-43BE-BAE9-E7810AEE841A}">
      <text>
        <r>
          <rPr>
            <b/>
            <sz val="9"/>
            <color indexed="81"/>
            <rFont val="Tahoma"/>
            <family val="2"/>
            <charset val="238"/>
          </rPr>
          <t>Profieltype zijde A (buitenzijde):
S
V
V2
G*
M
M3
M8
* voor Gladio (G) buitengevel gebruik staalplaatdikte 0,7 mm of meer</t>
        </r>
      </text>
    </comment>
    <comment ref="R23" authorId="1" shapeId="0" xr:uid="{085B3A6C-6AC9-4DD2-854C-4B2B16C2B25F}">
      <text>
        <r>
          <rPr>
            <b/>
            <sz val="9"/>
            <color indexed="81"/>
            <rFont val="Tahoma"/>
            <family val="2"/>
            <charset val="238"/>
          </rPr>
          <t>Dikte staalplaat:
0,45
0,50
0,55
0,60
0,63
0,65
0,675
0,70
0,75
0,80</t>
        </r>
      </text>
    </comment>
    <comment ref="S23" authorId="1" shapeId="0" xr:uid="{E9131144-933A-4E5D-BFB9-12B305B9D102}">
      <text>
        <r>
          <rPr>
            <b/>
            <sz val="9"/>
            <color indexed="81"/>
            <rFont val="Tahoma"/>
            <family val="2"/>
            <charset val="238"/>
          </rPr>
          <t>Coating:
SP 25
SP 25
PVDF 25
PVDF 35
PUR 50
PVCF 150
HPS 200
PRISMA
PRISMA ELEMENTS
Inox 304
Inox 316L
Inox 316</t>
        </r>
      </text>
    </comment>
    <comment ref="U23" authorId="1" shapeId="0" xr:uid="{A21AE353-5A6A-49D6-BB33-040A5AB6CB29}">
      <text>
        <r>
          <rPr>
            <b/>
            <sz val="9"/>
            <color indexed="81"/>
            <rFont val="Tahoma"/>
            <family val="2"/>
            <charset val="238"/>
          </rPr>
          <t>Profieltype zijde B (binnenzijde):
S
V
V2
G
M2</t>
        </r>
      </text>
    </comment>
    <comment ref="X23" authorId="0" shapeId="0" xr:uid="{A0F56999-565F-4EAD-8AA3-3257DC71B449}">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60DABC2-B087-4BD7-ACA4-5F77479C53EA}">
      <text>
        <r>
          <rPr>
            <b/>
            <sz val="9"/>
            <color indexed="81"/>
            <rFont val="Tahoma"/>
            <family val="2"/>
            <charset val="238"/>
          </rPr>
          <t>Automatisch invullen
Insert data in excell sheet "FTV Panel"</t>
        </r>
      </text>
    </comment>
    <comment ref="D23" authorId="1" shapeId="0" xr:uid="{29045D26-234A-41CE-99C3-C6DF5B27CFA9}">
      <text>
        <r>
          <rPr>
            <b/>
            <sz val="9"/>
            <color indexed="81"/>
            <rFont val="Tahoma"/>
            <family val="2"/>
            <charset val="238"/>
          </rPr>
          <t>Afmeting A [mm]:
Amin =T+150 mm
Amax = M-60-(T+150) mm</t>
        </r>
      </text>
    </comment>
    <comment ref="E23" authorId="1" shapeId="0" xr:uid="{5C1D8D37-ED8A-4712-905D-3EC239A7D02A}">
      <text>
        <r>
          <rPr>
            <b/>
            <sz val="9"/>
            <color indexed="81"/>
            <rFont val="Tahoma"/>
            <family val="2"/>
            <charset val="238"/>
          </rPr>
          <t>Afmeting B [mm]:
Bmin =T+150 mm
Bmax = M-60-(T+150) mm</t>
        </r>
      </text>
    </comment>
    <comment ref="F23" authorId="1" shapeId="0" xr:uid="{60A5D798-9A59-4B61-B53A-4A2542DC1407}">
      <text>
        <r>
          <rPr>
            <b/>
            <sz val="9"/>
            <color indexed="81"/>
            <rFont val="Tahoma"/>
            <family val="2"/>
            <charset val="238"/>
          </rPr>
          <t>Afmeting (A+B):
(A+B)min = 2×(T+150) mm
(A+B)max = M - 60 mm</t>
        </r>
      </text>
    </comment>
    <comment ref="G23" authorId="1" shapeId="0" xr:uid="{44A57A2B-C962-4B75-8541-5D6285AD5FDD}">
      <text>
        <r>
          <rPr>
            <b/>
            <sz val="9"/>
            <color indexed="81"/>
            <rFont val="Tahoma"/>
            <family val="2"/>
            <charset val="238"/>
          </rPr>
          <t>Hoek [°]:
Buighoek: 80° to 175°</t>
        </r>
      </text>
    </comment>
    <comment ref="H23" authorId="1" shapeId="0" xr:uid="{A53F4F26-036A-43B0-960B-D985F8F84D32}">
      <text>
        <r>
          <rPr>
            <b/>
            <sz val="9"/>
            <color indexed="81"/>
            <rFont val="Tahoma"/>
            <family val="2"/>
            <charset val="238"/>
          </rPr>
          <t>Lengte L [mm]:
Lmin = 2000 mm
Lmax = 8000 mm (vanwege buigbeperkingen)
Opmerking: snijden onder 2000 mm is onderhevig aan een toeslag</t>
        </r>
      </text>
    </comment>
    <comment ref="I23" authorId="1" shapeId="0" xr:uid="{8822FAD1-BC14-4012-8EF6-8C19B5A43835}">
      <text>
        <r>
          <rPr>
            <b/>
            <sz val="9"/>
            <color indexed="81"/>
            <rFont val="Tahoma"/>
            <family val="2"/>
            <charset val="238"/>
          </rPr>
          <t>Dikte T [mm]:
50*, 60, 80, 100, 120, 133, 150, 172, 200, 220*, 240, 250*
*zie Trimoterm technische specificatie</t>
        </r>
      </text>
    </comment>
    <comment ref="J23" authorId="1" shapeId="0" xr:uid="{79B898D1-4FF6-4FC9-8159-737953B850BE}">
      <text>
        <r>
          <rPr>
            <b/>
            <sz val="9"/>
            <color indexed="81"/>
            <rFont val="Tahoma"/>
            <family val="2"/>
            <charset val="238"/>
          </rPr>
          <t>Module M [mm]:
1000 mm standaardmodule
1200 mm standaardmodule
600 mm to 1200 mm beschikbaar</t>
        </r>
      </text>
    </comment>
    <comment ref="K23" authorId="1" shapeId="0" xr:uid="{AFC69A41-FA09-456F-98CA-9C71D7CE1953}">
      <text>
        <r>
          <rPr>
            <b/>
            <sz val="9"/>
            <color indexed="81"/>
            <rFont val="Tahoma"/>
            <family val="2"/>
            <charset val="238"/>
          </rPr>
          <t>Paneeltype:
FTV
*voor andere types panelen, gebruik een apart document</t>
        </r>
      </text>
    </comment>
    <comment ref="L23" authorId="1" shapeId="0" xr:uid="{0706C4BF-3AFF-4D0A-A133-C8E9EE59AC17}">
      <text>
        <r>
          <rPr>
            <b/>
            <sz val="9"/>
            <color indexed="81"/>
            <rFont val="Tahoma"/>
            <family val="2"/>
            <charset val="238"/>
          </rPr>
          <t>Kerntype:
Power T
Power S
Perform R
Perform C</t>
        </r>
      </text>
    </comment>
    <comment ref="M23" authorId="1" shapeId="0" xr:uid="{8EE2C7F9-6336-4E0B-8039-E0D6EBAC544B}">
      <text>
        <r>
          <rPr>
            <b/>
            <sz val="9"/>
            <color indexed="81"/>
            <rFont val="Tahoma"/>
            <family val="2"/>
            <charset val="238"/>
          </rPr>
          <t>Dikte staalplaat:
0,45
0,50
0,55
0,60
0,63
0,65
0,675
0,70
0,75
0,80</t>
        </r>
      </text>
    </comment>
    <comment ref="N23" authorId="1" shapeId="0" xr:uid="{9D6299D0-A19E-49EB-B2D7-DFD27BC5D3CC}">
      <text>
        <r>
          <rPr>
            <sz val="9"/>
            <color indexed="81"/>
            <rFont val="Tahoma"/>
            <family val="2"/>
            <charset val="238"/>
          </rPr>
          <t>Coating:
SP 25
SP 25
PVDF 25
PVDF 35
PUR 50
PVCF 150
HPS 200
PRISMA
PRISMA ELEMENTS
Inox 304
Inox 316L
Inox 316</t>
        </r>
      </text>
    </comment>
    <comment ref="P23" authorId="1" shapeId="0" xr:uid="{2DA1D9EB-5918-423D-8D21-E6AE77EC1EE4}">
      <text>
        <r>
          <rPr>
            <b/>
            <sz val="9"/>
            <color indexed="81"/>
            <rFont val="Tahoma"/>
            <family val="2"/>
            <charset val="238"/>
          </rPr>
          <t>Profieltype zijde A (buitenzijde):
S
V
V2
G*
M
M3
M8
* voor Gladio (G) buitengevel gebruik staalplaatdikte 0,7 mm of meer</t>
        </r>
      </text>
    </comment>
    <comment ref="Q23" authorId="1" shapeId="0" xr:uid="{34A1756E-60E0-493D-BBCE-3BCFF625A16B}">
      <text>
        <r>
          <rPr>
            <b/>
            <sz val="9"/>
            <color indexed="81"/>
            <rFont val="Tahoma"/>
            <family val="2"/>
            <charset val="238"/>
          </rPr>
          <t>Dikte staalplaat:
0,45
0,50
0,55
0,60
0,63
0,65
0,675
0,70
0,75
0,80</t>
        </r>
      </text>
    </comment>
    <comment ref="R23" authorId="1" shapeId="0" xr:uid="{C693C09F-252B-4913-93AB-07BFAFA0C887}">
      <text>
        <r>
          <rPr>
            <b/>
            <sz val="9"/>
            <color indexed="81"/>
            <rFont val="Tahoma"/>
            <family val="2"/>
            <charset val="238"/>
          </rPr>
          <t>Coating:
SP 25
SP 25
PVDF 25
PVDF 35
PUR 50
PVCF 150
HPS 200
PRISMA
PRISMA ELEMENTS
Inox 304
Inox 316L
Inox 316</t>
        </r>
      </text>
    </comment>
    <comment ref="T23" authorId="1" shapeId="0" xr:uid="{DF1C5A52-BFCC-4968-A24D-15C4604C4866}">
      <text>
        <r>
          <rPr>
            <b/>
            <sz val="9"/>
            <color indexed="81"/>
            <rFont val="Tahoma"/>
            <family val="2"/>
            <charset val="238"/>
          </rPr>
          <t>Profieltype zijde B (binnenzijde):
S
V
V2
G
M2</t>
        </r>
      </text>
    </comment>
    <comment ref="W23" authorId="0" shapeId="0" xr:uid="{F347D34F-9910-4150-848C-58CBC930EA14}">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C2BECFBB-C5FC-4302-A6BD-AF10A8B56F9D}">
      <text>
        <r>
          <rPr>
            <b/>
            <sz val="9"/>
            <color indexed="81"/>
            <rFont val="Tahoma"/>
            <family val="2"/>
            <charset val="238"/>
          </rPr>
          <t>Automatisch invullen
Insert data in excell sheet "FTV Panel"</t>
        </r>
      </text>
    </comment>
    <comment ref="D23" authorId="1" shapeId="0" xr:uid="{06D82D07-BAAD-43CD-A0EC-643BA4F73532}">
      <text>
        <r>
          <rPr>
            <b/>
            <sz val="9"/>
            <color indexed="81"/>
            <rFont val="Tahoma"/>
            <family val="2"/>
            <charset val="238"/>
          </rPr>
          <t>Afmeting A [mm]:
Amin =T+150 mm
Amax = M-(T+150) mm</t>
        </r>
      </text>
    </comment>
    <comment ref="E23" authorId="1" shapeId="0" xr:uid="{B20E33FE-EFBA-4FA1-846D-288407533CDD}">
      <text>
        <r>
          <rPr>
            <b/>
            <sz val="9"/>
            <color indexed="81"/>
            <rFont val="Tahoma"/>
            <family val="2"/>
            <charset val="238"/>
          </rPr>
          <t>Afmeting B [mm]:
Bmin =T+150 mm
Bmax = M-(T+150) mm</t>
        </r>
      </text>
    </comment>
    <comment ref="F23" authorId="1" shapeId="0" xr:uid="{B02A0C1A-AE85-4EB6-95A2-6CDA0AC518AF}">
      <text>
        <r>
          <rPr>
            <b/>
            <sz val="9"/>
            <color indexed="81"/>
            <rFont val="Tahoma"/>
            <family val="2"/>
            <charset val="238"/>
          </rPr>
          <t>Afmeting (A+B):
(A+B) = Module</t>
        </r>
      </text>
    </comment>
    <comment ref="G23" authorId="1" shapeId="0" xr:uid="{7143EC64-6A06-4DBD-931E-962276ECF2B3}">
      <text>
        <r>
          <rPr>
            <b/>
            <sz val="9"/>
            <color indexed="81"/>
            <rFont val="Tahoma"/>
            <family val="2"/>
            <charset val="238"/>
          </rPr>
          <t>Hoek [°]:
Buighoek: 80° to 175°</t>
        </r>
      </text>
    </comment>
    <comment ref="H23" authorId="1" shapeId="0" xr:uid="{8D1C924B-613E-4C45-A23B-B4F40D837919}">
      <text>
        <r>
          <rPr>
            <b/>
            <sz val="9"/>
            <color indexed="81"/>
            <rFont val="Tahoma"/>
            <family val="2"/>
            <charset val="238"/>
          </rPr>
          <t>Lengte L [mm]:
Lmin = 2000 mm
Lmax = 8000 mm (vanwege buigbeperkingen)
Opmerking: snijden onder 2000 mm is onderhevig aan een toeslag</t>
        </r>
      </text>
    </comment>
    <comment ref="I23" authorId="1" shapeId="0" xr:uid="{DE2927C6-196C-44DB-AA6B-26C3976BEF8D}">
      <text>
        <r>
          <rPr>
            <b/>
            <sz val="9"/>
            <color indexed="81"/>
            <rFont val="Tahoma"/>
            <family val="2"/>
            <charset val="238"/>
          </rPr>
          <t>Dikte T [mm]:
50*, 60, 80, 100, 120, 133, 150, 172, 200, 220*, 240, 250*
*zie Trimoterm technische specificatie</t>
        </r>
      </text>
    </comment>
    <comment ref="J23" authorId="1" shapeId="0" xr:uid="{452BD133-9A85-413D-AD4F-7191FE508D84}">
      <text>
        <r>
          <rPr>
            <b/>
            <sz val="9"/>
            <color indexed="81"/>
            <rFont val="Tahoma"/>
            <family val="2"/>
            <charset val="238"/>
          </rPr>
          <t>Module M [mm]:
1000 mm standaardmodule
1200 mm standaardmodule
600 mm to 1200 mm beschikbaar</t>
        </r>
      </text>
    </comment>
    <comment ref="K23" authorId="1" shapeId="0" xr:uid="{B8F33E60-21E1-4C4A-A32E-1B43C306E216}">
      <text>
        <r>
          <rPr>
            <b/>
            <sz val="9"/>
            <color indexed="81"/>
            <rFont val="Tahoma"/>
            <family val="2"/>
            <charset val="238"/>
          </rPr>
          <t>Paneeltype:
FTV
*voor andere types panelen, gebruik een apart document</t>
        </r>
      </text>
    </comment>
    <comment ref="L23" authorId="1" shapeId="0" xr:uid="{4B89BAA1-1384-4770-9F0D-7DCC83C1AB57}">
      <text>
        <r>
          <rPr>
            <b/>
            <sz val="9"/>
            <color indexed="81"/>
            <rFont val="Tahoma"/>
            <family val="2"/>
            <charset val="238"/>
          </rPr>
          <t>Kerntype:
Power T
Power S
Perform R
Perform C</t>
        </r>
      </text>
    </comment>
    <comment ref="M23" authorId="1" shapeId="0" xr:uid="{B89525F4-47A1-437A-BEBA-E9DD93D418A8}">
      <text>
        <r>
          <rPr>
            <b/>
            <sz val="9"/>
            <color indexed="81"/>
            <rFont val="Tahoma"/>
            <family val="2"/>
            <charset val="238"/>
          </rPr>
          <t>Dikte staalplaat:
0,45
0,50
0,55
0,60
0,63
0,65
0,675
0,70
0,75
0,80</t>
        </r>
      </text>
    </comment>
    <comment ref="N23" authorId="1" shapeId="0" xr:uid="{5075D45C-BA77-482B-8092-5FD493600D07}">
      <text>
        <r>
          <rPr>
            <sz val="9"/>
            <color indexed="81"/>
            <rFont val="Tahoma"/>
            <family val="2"/>
            <charset val="238"/>
          </rPr>
          <t>Coating:
SP 25
SP 25
PVDF 25
PVDF 35
PUR 50
PVCF 150
HPS 200
PRISMA
PRISMA ELEMENTS
Inox 304
Inox 316L
Inox 316</t>
        </r>
      </text>
    </comment>
    <comment ref="P23" authorId="1" shapeId="0" xr:uid="{7FB5FCF2-C9E2-422E-A4A2-FA40F1361DE4}">
      <text>
        <r>
          <rPr>
            <b/>
            <sz val="9"/>
            <color indexed="81"/>
            <rFont val="Tahoma"/>
            <family val="2"/>
            <charset val="238"/>
          </rPr>
          <t>Profieltype zijde A (buitenzijde):
S
V
V2
G*
M
M3
M8
* voor Gladio (G) buitengevel gebruik staalplaatdikte 0,7 mm of meer</t>
        </r>
      </text>
    </comment>
    <comment ref="Q23" authorId="1" shapeId="0" xr:uid="{613A71F8-BA21-4851-8764-45323C9C6C0E}">
      <text>
        <r>
          <rPr>
            <b/>
            <sz val="9"/>
            <color indexed="81"/>
            <rFont val="Tahoma"/>
            <family val="2"/>
            <charset val="238"/>
          </rPr>
          <t>Dikte staalplaat:
0,45
0,50
0,55
0,60
0,63
0,65
0,675
0,70
0,75
0,80</t>
        </r>
      </text>
    </comment>
    <comment ref="R23" authorId="1" shapeId="0" xr:uid="{55E6DD0F-5633-4A7D-9A16-4EC46151D2B1}">
      <text>
        <r>
          <rPr>
            <b/>
            <sz val="9"/>
            <color indexed="81"/>
            <rFont val="Tahoma"/>
            <family val="2"/>
            <charset val="238"/>
          </rPr>
          <t>Coating:
SP 25
SP 25
PVDF 25
PVDF 35
PUR 50
PVCF 150
HPS 200
PRISMA
PRISMA ELEMENTS
Inox 304
Inox 316L
Inox 316</t>
        </r>
      </text>
    </comment>
    <comment ref="T23" authorId="1" shapeId="0" xr:uid="{61DE8684-3A9B-46B7-9215-33733C6D7D99}">
      <text>
        <r>
          <rPr>
            <b/>
            <sz val="9"/>
            <color indexed="81"/>
            <rFont val="Tahoma"/>
            <family val="2"/>
            <charset val="238"/>
          </rPr>
          <t>Profieltype zijde B (binnenzijde):
S
V
V2
G
M2</t>
        </r>
      </text>
    </comment>
    <comment ref="W23" authorId="0" shapeId="0" xr:uid="{BB12932F-0D08-4FF4-B3DF-050A6482F1C1}">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A61C1E58-F6DF-4F20-9B08-A93359D0DA2B}">
      <text>
        <r>
          <rPr>
            <b/>
            <sz val="9"/>
            <color indexed="81"/>
            <rFont val="Tahoma"/>
            <family val="2"/>
            <charset val="238"/>
          </rPr>
          <t>Automatisch invullen
Insert data in excell sheet "FTV Panel"</t>
        </r>
      </text>
    </comment>
    <comment ref="D23" authorId="1" shapeId="0" xr:uid="{3A65ABF9-27FF-4153-AC11-1763FDFC0974}">
      <text>
        <r>
          <rPr>
            <b/>
            <sz val="9"/>
            <color indexed="81"/>
            <rFont val="Tahoma"/>
            <family val="2"/>
            <charset val="238"/>
          </rPr>
          <t>Afmeting A [mm]:
Amin =T+150 mm
Amax = M-60-(T+150) mm</t>
        </r>
      </text>
    </comment>
    <comment ref="E23" authorId="1" shapeId="0" xr:uid="{F93FBDB9-9B93-424B-A47F-2911DC021731}">
      <text>
        <r>
          <rPr>
            <b/>
            <sz val="9"/>
            <color indexed="81"/>
            <rFont val="Tahoma"/>
            <family val="2"/>
            <charset val="238"/>
          </rPr>
          <t>Afmeting B [mm]:
Bmin =T+150 mm
Bmax = M-60-(T+150) mm</t>
        </r>
      </text>
    </comment>
    <comment ref="F23" authorId="1" shapeId="0" xr:uid="{6BDE3DAC-C7C9-4775-B0C5-41DD321A4D75}">
      <text>
        <r>
          <rPr>
            <b/>
            <sz val="9"/>
            <color indexed="81"/>
            <rFont val="Tahoma"/>
            <family val="2"/>
            <charset val="238"/>
          </rPr>
          <t>Lengte (A+B)max:
(A+B)min = 2×(T+150) mm
(A+B)max = M-60 mm</t>
        </r>
      </text>
    </comment>
    <comment ref="G23" authorId="1" shapeId="0" xr:uid="{284C26BD-9E6C-4219-B5A8-88649150A95D}">
      <text>
        <r>
          <rPr>
            <b/>
            <sz val="9"/>
            <color indexed="81"/>
            <rFont val="Tahoma"/>
            <family val="2"/>
            <charset val="238"/>
          </rPr>
          <t>Hoek [°]:
Buighoek: 75° to 175°</t>
        </r>
      </text>
    </comment>
    <comment ref="H23" authorId="1" shapeId="0" xr:uid="{7F19262E-6B16-4165-8945-A81A026923F7}">
      <text>
        <r>
          <rPr>
            <b/>
            <sz val="9"/>
            <color indexed="81"/>
            <rFont val="Tahoma"/>
            <family val="2"/>
            <charset val="238"/>
          </rPr>
          <t>Lengte L [mm]:
Lmin = 2000 mm
Lmax = 10000 mm (vanwege buigbeperkingen)
Opmerking: snijden onder 2000 mm is onderhevig aan een toeslag</t>
        </r>
      </text>
    </comment>
    <comment ref="I23" authorId="1" shapeId="0" xr:uid="{6D61F143-C93D-4549-9C8B-7EBD9FA5CE80}">
      <text>
        <r>
          <rPr>
            <b/>
            <sz val="9"/>
            <color indexed="81"/>
            <rFont val="Tahoma"/>
            <family val="2"/>
            <charset val="238"/>
          </rPr>
          <t>Dikte T [mm]:
50*, 60, 80, 100, 120, 133, 150, 172, 200, 220*, 240, 250*
*zie Trimoterm technische specificatie</t>
        </r>
      </text>
    </comment>
    <comment ref="J23" authorId="1" shapeId="0" xr:uid="{D7ACC993-FC38-43A2-B65F-7A08FE050F0A}">
      <text>
        <r>
          <rPr>
            <b/>
            <sz val="9"/>
            <color indexed="81"/>
            <rFont val="Tahoma"/>
            <family val="2"/>
            <charset val="238"/>
          </rPr>
          <t>Module M [mm]:
1000 mm standaardmodule
1200 mm standaardmodule
600 mm to 1200 mm beschikbaar</t>
        </r>
      </text>
    </comment>
    <comment ref="K23" authorId="1" shapeId="0" xr:uid="{03849BDE-8F1E-4139-AB24-81F62A57ED2D}">
      <text>
        <r>
          <rPr>
            <b/>
            <sz val="9"/>
            <color indexed="81"/>
            <rFont val="Tahoma"/>
            <family val="2"/>
            <charset val="238"/>
          </rPr>
          <t>Paneeltype:
FTV
*voor andere types panelen, gebruik een apart document</t>
        </r>
      </text>
    </comment>
    <comment ref="L23" authorId="1" shapeId="0" xr:uid="{6110C394-262B-4812-B453-894354303FCA}">
      <text>
        <r>
          <rPr>
            <b/>
            <sz val="9"/>
            <color indexed="81"/>
            <rFont val="Tahoma"/>
            <family val="2"/>
            <charset val="238"/>
          </rPr>
          <t>Kerntype:
Power T
Power S
Perform R
Perform C</t>
        </r>
      </text>
    </comment>
    <comment ref="M23" authorId="1" shapeId="0" xr:uid="{16A85543-4D2C-475D-B971-85E13C07A6DF}">
      <text>
        <r>
          <rPr>
            <b/>
            <sz val="9"/>
            <color indexed="81"/>
            <rFont val="Tahoma"/>
            <family val="2"/>
            <charset val="238"/>
          </rPr>
          <t>Dikte staalplaat:
0,45
0,50
0,55
0,60
0,63
0,65
0,675
0,70
0,75
0,80</t>
        </r>
      </text>
    </comment>
    <comment ref="N23" authorId="1" shapeId="0" xr:uid="{6E2DD056-2195-420C-8254-EEFD6AEC9E3B}">
      <text>
        <r>
          <rPr>
            <sz val="9"/>
            <color indexed="81"/>
            <rFont val="Tahoma"/>
            <family val="2"/>
            <charset val="238"/>
          </rPr>
          <t>Coating:
SP 25
SP 25
PVDF 25
PVDF 35
PUR 50
PVCF 150
HPS 200
PRISMA
PRISMA ELEMENTS
Inox 304
Inox 316L
Inox 316</t>
        </r>
      </text>
    </comment>
    <comment ref="P23" authorId="1" shapeId="0" xr:uid="{F2C1C7D5-7DBC-49E9-9368-33E191BF5147}">
      <text>
        <r>
          <rPr>
            <b/>
            <sz val="9"/>
            <color indexed="81"/>
            <rFont val="Tahoma"/>
            <family val="2"/>
            <charset val="238"/>
          </rPr>
          <t>Profieltype zijde A (buitenzijde):
M
M8
S*
V*
V2*
G*
M3*
* niet van toepassing op
   panelen met afgeronde hoek</t>
        </r>
      </text>
    </comment>
    <comment ref="Q23" authorId="1" shapeId="0" xr:uid="{B96E19C0-1F30-47BF-BCE5-21CC1A62D82B}">
      <text>
        <r>
          <rPr>
            <b/>
            <sz val="9"/>
            <color indexed="81"/>
            <rFont val="Tahoma"/>
            <family val="2"/>
            <charset val="238"/>
          </rPr>
          <t>Dikte staalplaat:
0,45
0,50
0,55
0,60
0,63
0,65
0,675
0,70
0,75
0,80</t>
        </r>
      </text>
    </comment>
    <comment ref="R23" authorId="1" shapeId="0" xr:uid="{DD747A5E-A862-4E11-81DA-3BF735214C98}">
      <text>
        <r>
          <rPr>
            <b/>
            <sz val="9"/>
            <color indexed="81"/>
            <rFont val="Tahoma"/>
            <family val="2"/>
            <charset val="238"/>
          </rPr>
          <t>Coating:
SP 25
SP 25
PVDF 25
PVDF 35
PUR 50
PVCF 150
HPS 200
PRISMA
PRISMA ELEMENTS
Inox 304
Inox 316L
Inox 316</t>
        </r>
      </text>
    </comment>
    <comment ref="T23" authorId="1" shapeId="0" xr:uid="{21FA387E-87E6-4965-A2C8-762525AC3337}">
      <text>
        <r>
          <rPr>
            <b/>
            <sz val="9"/>
            <color indexed="81"/>
            <rFont val="Tahoma"/>
            <family val="2"/>
            <charset val="238"/>
          </rPr>
          <t>Profieltype zijde B (binnenzijde):
S
V
V2
G
M2</t>
        </r>
      </text>
    </comment>
    <comment ref="W23" authorId="0" shapeId="0" xr:uid="{E63AF31F-60EE-432C-868F-2C5B845BB7F7}">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803FA79-7C15-4E39-88D7-DC90D027FC44}">
      <text>
        <r>
          <rPr>
            <b/>
            <sz val="9"/>
            <color indexed="81"/>
            <rFont val="Tahoma"/>
            <family val="2"/>
            <charset val="238"/>
          </rPr>
          <t>Automatisch invullen
Insert data in excell sheet "FTV Panel"</t>
        </r>
      </text>
    </comment>
    <comment ref="D23" authorId="1" shapeId="0" xr:uid="{090C25ED-5B96-4FB3-8097-13C7DDCE1A55}">
      <text>
        <r>
          <rPr>
            <b/>
            <sz val="9"/>
            <color indexed="81"/>
            <rFont val="Tahoma"/>
            <family val="2"/>
            <charset val="238"/>
          </rPr>
          <t>Afmeting A [mm]:
Amin =T+150 mm
Amax = M-60-(T+150) mm</t>
        </r>
      </text>
    </comment>
    <comment ref="E23" authorId="1" shapeId="0" xr:uid="{77A3A7E6-9B19-4FC9-B329-DB8EAACE889A}">
      <text>
        <r>
          <rPr>
            <b/>
            <sz val="9"/>
            <color indexed="81"/>
            <rFont val="Tahoma"/>
            <family val="2"/>
            <charset val="238"/>
          </rPr>
          <t>Afmeting B [mm]:
Bmin =2×T+300 mm
Bmax = M-60-2×(T+150) mm</t>
        </r>
      </text>
    </comment>
    <comment ref="F23" authorId="1" shapeId="0" xr:uid="{B41EE5EE-FB33-419F-A815-D2184800F135}">
      <text>
        <r>
          <rPr>
            <b/>
            <sz val="9"/>
            <color indexed="81"/>
            <rFont val="Tahoma"/>
            <family val="2"/>
            <charset val="238"/>
          </rPr>
          <t>Afmeting C [mm]:
Amin =T+150 mm
Amax = M-60-(T+150) mm</t>
        </r>
      </text>
    </comment>
    <comment ref="G23" authorId="1" shapeId="0" xr:uid="{B8090ACF-C0DF-49C7-B567-85AE6FE12C9E}">
      <text>
        <r>
          <rPr>
            <b/>
            <sz val="9"/>
            <color indexed="81"/>
            <rFont val="Tahoma"/>
            <family val="2"/>
            <charset val="238"/>
          </rPr>
          <t>Afmeting (A+B+C):
(A+B+C)min = 4×T+600 mm
(A+B+C)max = M-60 mm</t>
        </r>
      </text>
    </comment>
    <comment ref="H23" authorId="1" shapeId="0" xr:uid="{5D9724E1-EEB0-491E-96DC-CE828F75F411}">
      <text>
        <r>
          <rPr>
            <b/>
            <sz val="9"/>
            <color indexed="81"/>
            <rFont val="Tahoma"/>
            <family val="2"/>
            <charset val="238"/>
          </rPr>
          <t>Hoek a [°]:
Buighoek: 90° to 175°</t>
        </r>
      </text>
    </comment>
    <comment ref="I23" authorId="1" shapeId="0" xr:uid="{B7944C17-BCF6-4BE9-B703-650C34894C0A}">
      <text>
        <r>
          <rPr>
            <b/>
            <sz val="9"/>
            <color indexed="81"/>
            <rFont val="Tahoma"/>
            <family val="2"/>
            <charset val="238"/>
          </rPr>
          <t>Hoek c [°]:
Buighoek: 90° to 175°</t>
        </r>
      </text>
    </comment>
    <comment ref="J23" authorId="1" shapeId="0" xr:uid="{32BC1951-8C82-4C1D-A62D-C0B1C26CEFEB}">
      <text>
        <r>
          <rPr>
            <b/>
            <sz val="9"/>
            <color indexed="81"/>
            <rFont val="Tahoma"/>
            <family val="2"/>
            <charset val="238"/>
          </rPr>
          <t>Lengte L [mm]:
Lmin = 2000 mm
Lmax = 10000 mm (vanwege buigbeperkingen)
Opmerking: snijden onder 2000 mm is onderhevig aan een toeslag</t>
        </r>
      </text>
    </comment>
    <comment ref="K23" authorId="1" shapeId="0" xr:uid="{114B8F68-DC1A-4E1E-B8CC-B70C6C0580F4}">
      <text>
        <r>
          <rPr>
            <b/>
            <sz val="9"/>
            <color indexed="81"/>
            <rFont val="Tahoma"/>
            <family val="2"/>
            <charset val="238"/>
          </rPr>
          <t>Dikte T [mm]:
50*, 60, 80, 100, 120, 133, 150, 172, 200, 220*, 240, 250*
*zie Trimoterm technische specificatie</t>
        </r>
      </text>
    </comment>
    <comment ref="L23" authorId="1" shapeId="0" xr:uid="{644E2FEA-1B01-4BF5-A3FA-1B243B15107D}">
      <text>
        <r>
          <rPr>
            <b/>
            <sz val="9"/>
            <color indexed="81"/>
            <rFont val="Tahoma"/>
            <family val="2"/>
            <charset val="238"/>
          </rPr>
          <t>Module M [mm]:
1000 mm standaardmodule
1200 mm standaardmodule
600 mm to 1200 mm beschikbaar</t>
        </r>
      </text>
    </comment>
    <comment ref="M23" authorId="1" shapeId="0" xr:uid="{6954D30C-A47F-4047-B9E2-9D2CB90F44BC}">
      <text>
        <r>
          <rPr>
            <b/>
            <sz val="9"/>
            <color indexed="81"/>
            <rFont val="Tahoma"/>
            <family val="2"/>
            <charset val="238"/>
          </rPr>
          <t>Paneeltype:
FTV
*voor andere types panelen, gebruik een apart document</t>
        </r>
      </text>
    </comment>
    <comment ref="N23" authorId="1" shapeId="0" xr:uid="{426B437C-26AA-4E63-9DC6-FFE40CA45305}">
      <text>
        <r>
          <rPr>
            <b/>
            <sz val="9"/>
            <color indexed="81"/>
            <rFont val="Tahoma"/>
            <family val="2"/>
            <charset val="238"/>
          </rPr>
          <t>Kerntype:
Power T
Power S
Perform R
Perform C</t>
        </r>
      </text>
    </comment>
    <comment ref="O23" authorId="1" shapeId="0" xr:uid="{E63E1647-102B-481E-8685-9EEA6DBB124E}">
      <text>
        <r>
          <rPr>
            <b/>
            <sz val="9"/>
            <color indexed="81"/>
            <rFont val="Tahoma"/>
            <family val="2"/>
            <charset val="238"/>
          </rPr>
          <t>Dikte staalplaat:
0,45
0,50
0,55
0,60
0,63
0,65
0,675
0,70
0,75
0,80</t>
        </r>
      </text>
    </comment>
    <comment ref="P23" authorId="1" shapeId="0" xr:uid="{DB922DDB-78C3-4992-8CB4-B31B1D43010D}">
      <text>
        <r>
          <rPr>
            <sz val="9"/>
            <color indexed="81"/>
            <rFont val="Tahoma"/>
            <family val="2"/>
            <charset val="238"/>
          </rPr>
          <t>Coating:
SP 25
SP 25
PVDF 25
PVDF 35
PUR 50
PVCF 150
HPS 200
PRISMA
PRISMA ELEMENTS
Inox 304
Inox 316L
Inox 316</t>
        </r>
      </text>
    </comment>
    <comment ref="R23" authorId="1" shapeId="0" xr:uid="{F319800A-19DF-41D1-A9F2-385BD348EFCA}">
      <text>
        <r>
          <rPr>
            <b/>
            <sz val="9"/>
            <color indexed="81"/>
            <rFont val="Tahoma"/>
            <family val="2"/>
            <charset val="238"/>
          </rPr>
          <t>Profieltype zijde A (buitenzijde):
M
M8
S*
V*
V2*
G*
M3*
* niet van toepassing op
   panelen met afgeronde hoek</t>
        </r>
      </text>
    </comment>
    <comment ref="S23" authorId="1" shapeId="0" xr:uid="{C154D7E9-BE66-44F6-9C95-E5817D8B9D74}">
      <text>
        <r>
          <rPr>
            <b/>
            <sz val="9"/>
            <color indexed="81"/>
            <rFont val="Tahoma"/>
            <family val="2"/>
            <charset val="238"/>
          </rPr>
          <t>Dikte staalplaat:
0,45
0,50
0,55
0,60
0,63
0,65
0,675
0,70
0,75
0,80</t>
        </r>
      </text>
    </comment>
    <comment ref="T23" authorId="1" shapeId="0" xr:uid="{BDC2F718-E6ED-4370-BBAB-8CE58EFD7172}">
      <text>
        <r>
          <rPr>
            <b/>
            <sz val="9"/>
            <color indexed="81"/>
            <rFont val="Tahoma"/>
            <family val="2"/>
            <charset val="238"/>
          </rPr>
          <t>Coating:
SP 25
SP 25
PVDF 25
PVDF 35
PUR 50
PVCF 150
HPS 200
PRISMA
PRISMA ELEMENTS
Inox 304
Inox 316L
Inox 316</t>
        </r>
      </text>
    </comment>
    <comment ref="V23" authorId="1" shapeId="0" xr:uid="{FE88CF98-BA5E-49EC-A2EE-CBFD12B3A6CD}">
      <text>
        <r>
          <rPr>
            <b/>
            <sz val="9"/>
            <color indexed="81"/>
            <rFont val="Tahoma"/>
            <family val="2"/>
            <charset val="238"/>
          </rPr>
          <t>Profieltype zijde B (binnenzijde):
S
V
V2
G
M2</t>
        </r>
      </text>
    </comment>
    <comment ref="Y23" authorId="0" shapeId="0" xr:uid="{B8275DD4-3797-4EB9-9DD0-DF38762D3686}">
      <text>
        <r>
          <rPr>
            <b/>
            <sz val="9"/>
            <color indexed="81"/>
            <rFont val="Tahoma"/>
            <family val="2"/>
            <charset val="238"/>
          </rPr>
          <t xml:space="preserve">Prioriteit A wordt als hoogste prioriteit als eerste geproduceerd en geleverd.
Prioriteit B kan worden gecombineerd met Prioriteit A om de productie- en leveringscapaciteit te optimaliseren.
Prioriteit C kan indien nodig ook worden gecombineerd met Prioriteit A en Prioriteit B om de productie- en leveringscapaciteit verder te optimaliseren, maar wordt anders als laatste behandeld.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<sst xmlns="http://schemas.openxmlformats.org/spreadsheetml/2006/main" count="887" uniqueCount="224">
  <si>
    <t>FTV</t>
  </si>
  <si>
    <t>P01</t>
  </si>
  <si>
    <t>Module
M [mm]</t>
  </si>
  <si>
    <t>Power T</t>
  </si>
  <si>
    <t>M</t>
  </si>
  <si>
    <t>T [mm]</t>
  </si>
  <si>
    <t>A [mm]</t>
  </si>
  <si>
    <t>B [mm]</t>
  </si>
  <si>
    <t>min</t>
  </si>
  <si>
    <t>max</t>
  </si>
  <si>
    <t>C [mm]</t>
  </si>
  <si>
    <t>A+B [mm]</t>
  </si>
  <si>
    <t>M [mm]</t>
  </si>
  <si>
    <t>A+B+C [mm]</t>
  </si>
  <si>
    <t>S</t>
  </si>
  <si>
    <t>RAL 1234</t>
  </si>
  <si>
    <t>SP 25</t>
  </si>
  <si>
    <t>Disclaimer</t>
  </si>
  <si>
    <t>1.0</t>
  </si>
  <si>
    <t>Release</t>
  </si>
  <si>
    <t>1.1</t>
  </si>
  <si>
    <t>1.2</t>
  </si>
  <si>
    <t>A min (B min)</t>
  </si>
  <si>
    <t>(A+B) min</t>
  </si>
  <si>
    <t>(A+B) max</t>
  </si>
  <si>
    <t>50 - 150 mm</t>
  </si>
  <si>
    <t>max. 8.000 mm</t>
  </si>
  <si>
    <t>T + 150 mm</t>
  </si>
  <si>
    <t>(module - 60 mm) - (T + 150 mm)</t>
  </si>
  <si>
    <t>module - 60 mm</t>
  </si>
  <si>
    <t>(A + B) min</t>
  </si>
  <si>
    <t>(A + B) max</t>
  </si>
  <si>
    <t>A min = B min</t>
  </si>
  <si>
    <t>A max (B max)</t>
  </si>
  <si>
    <t>B max (A max)</t>
  </si>
  <si>
    <t>50 - 250 mm</t>
  </si>
  <si>
    <t>2*T + 300 mm</t>
  </si>
  <si>
    <t>3.000 mm</t>
  </si>
  <si>
    <t>1.000 mm</t>
  </si>
  <si>
    <t>2.000 mm</t>
  </si>
  <si>
    <t>(A + B + C) max</t>
  </si>
  <si>
    <t>600 - 1200 mm</t>
  </si>
  <si>
    <t>B min</t>
  </si>
  <si>
    <t>A min (C min)</t>
  </si>
  <si>
    <t>A max (B max = C max)</t>
  </si>
  <si>
    <t>300 mm + 2T</t>
  </si>
  <si>
    <t>(A+B)</t>
  </si>
  <si>
    <t>module</t>
  </si>
  <si>
    <t>module - (T - 150 mm)</t>
  </si>
  <si>
    <t>MODULE</t>
  </si>
  <si>
    <t>L</t>
  </si>
  <si>
    <t>600 - 1.200 mm</t>
  </si>
  <si>
    <t>10.000 mm</t>
  </si>
  <si>
    <t>50 - 133 mm</t>
  </si>
  <si>
    <t>A min</t>
  </si>
  <si>
    <t>800 - 1.200 mm</t>
  </si>
  <si>
    <t>C min = 150 mm + T</t>
  </si>
  <si>
    <t>1.3</t>
  </si>
  <si>
    <t>A</t>
  </si>
  <si>
    <t>B</t>
  </si>
  <si>
    <t>X</t>
  </si>
  <si>
    <t>Datum:</t>
  </si>
  <si>
    <t>Datum</t>
  </si>
  <si>
    <t>Trimoterm Perform C FTV-60/1000 MS</t>
  </si>
  <si>
    <t xml:space="preserve">Trimoterm </t>
  </si>
  <si>
    <t xml:space="preserve">Perform C </t>
  </si>
  <si>
    <t>|</t>
  </si>
  <si>
    <t>(T)</t>
  </si>
  <si>
    <t>(M)</t>
  </si>
  <si>
    <t xml:space="preserve"> + feasible | - not feasible</t>
  </si>
  <si>
    <t>1.4</t>
  </si>
  <si>
    <t>Document translated to DE and SI</t>
  </si>
  <si>
    <t>Gebruikershandleiding</t>
  </si>
  <si>
    <t>Versie</t>
  </si>
  <si>
    <t>Referentiedocumenten:</t>
  </si>
  <si>
    <t>Hoe gegevens invoeren en kopiëren?</t>
  </si>
  <si>
    <t>Waarden die in de cellen worden ingevoerd, worden automatisch gevalideerd tegen de productiegrenzen en</t>
  </si>
  <si>
    <t>daarna opgemaakt met behulp van Excel-hulpmiddelen voor "gegevensvalidatie" en "voorwaardelijke opmaak".</t>
  </si>
  <si>
    <t>Waarde invoeren</t>
  </si>
  <si>
    <t>Invoer vereist.</t>
  </si>
  <si>
    <t>Waarde OK</t>
  </si>
  <si>
    <t>Binnen de grenzen.</t>
  </si>
  <si>
    <t>Berekende waarde, niet wijzigen.</t>
  </si>
  <si>
    <t>Binnen de grenzen, zie opmerking.</t>
  </si>
  <si>
    <t>Waarde niet OK.</t>
  </si>
  <si>
    <t>Buiten grenzen/combinatie, wijzig waarde(n).</t>
  </si>
  <si>
    <t>Hoe gegevens kopiëren?</t>
  </si>
  <si>
    <t>Om gegevens te kopiëren (binnen hetzelfde blad of tussen bladen), is het belangrijk "Kopiëren" en "Plakken &gt; Waarden" te gebruiken</t>
  </si>
  <si>
    <t>om alle validaties en voorwaardelijke opmaak te behouden in de cel(len) waarin u plakt.</t>
  </si>
  <si>
    <t>Zaaglijst voor</t>
  </si>
  <si>
    <t>FTV wand-/gevelpaneel</t>
  </si>
  <si>
    <t>Projectnaam:</t>
  </si>
  <si>
    <t>Projectreferentie:</t>
  </si>
  <si>
    <t>Klantnaam:</t>
  </si>
  <si>
    <t>Klantordernummer:</t>
  </si>
  <si>
    <t>Trimo-ordernummer:</t>
  </si>
  <si>
    <t>Zaaglijst nr.:</t>
  </si>
  <si>
    <t>Revisie:</t>
  </si>
  <si>
    <t>Gebouw/eenheid:</t>
  </si>
  <si>
    <t>Paneelgegevens</t>
  </si>
  <si>
    <t>Paneelafmetingen</t>
  </si>
  <si>
    <t>Paneeltype</t>
  </si>
  <si>
    <t>Staalplaat zijde A (buitenzijde)</t>
  </si>
  <si>
    <t>Staalplaat zijde B (binnenzijde)</t>
  </si>
  <si>
    <t>Opmerking</t>
  </si>
  <si>
    <t>Aantal</t>
  </si>
  <si>
    <t>Prioriteit</t>
  </si>
  <si>
    <t>Gevel/fase</t>
  </si>
  <si>
    <t>Positie</t>
  </si>
  <si>
    <t>Aantal
Q [stuks]</t>
  </si>
  <si>
    <t>Lengte
L [mm]</t>
  </si>
  <si>
    <t>Dikte
T [mm]</t>
  </si>
  <si>
    <t>Kerntype</t>
  </si>
  <si>
    <t>Dikte 
(zijde A) [mm]</t>
  </si>
  <si>
    <t>Coatingtype 
(zijde A)</t>
  </si>
  <si>
    <t>Kleur 
(zijde A)</t>
  </si>
  <si>
    <t>Profieltype 
(zijde A)</t>
  </si>
  <si>
    <t>Dikte 
(zijde B) [mm]</t>
  </si>
  <si>
    <t>Coatingtype 
(zijde B)</t>
  </si>
  <si>
    <t>Kleur 
(zijde B)</t>
  </si>
  <si>
    <t>Profieltype 
(zijde B)</t>
  </si>
  <si>
    <t>Totaal
Q×L×M [m²]</t>
  </si>
  <si>
    <t>As-1/Fase-1</t>
  </si>
  <si>
    <t>Voorbeeldgegevens, graag verwijderen</t>
  </si>
  <si>
    <t>Prioriteit A</t>
  </si>
  <si>
    <t>Totaal [m²]</t>
  </si>
  <si>
    <t>Waarden die in de cellen worden ingevoerd, worden automatisch gevalideerd tegen de productiegrenzen en vervolgens opgemaakt.</t>
  </si>
  <si>
    <t>om alle validaties en voorwaardelijke opmaak te behouden in de cel(len) waarin u plakt (zie instructies).</t>
  </si>
  <si>
    <t>Referentiedocumenten</t>
  </si>
  <si>
    <t>FTV L-hoek (dwars)</t>
  </si>
  <si>
    <t>Hoekafmetingen</t>
  </si>
  <si>
    <t>Hoek
[°]</t>
  </si>
  <si>
    <t>Afmeting
L=A+B [mm]</t>
  </si>
  <si>
    <t>Afmetingencontrole voor FTV scherpkantige L-hoek (dwars)</t>
  </si>
  <si>
    <t>Voer T, A en B in om te controleren of de afmetingen van de hoek binnen de grenzen liggen:</t>
  </si>
  <si>
    <t>FTV U-hoek (dwars)</t>
  </si>
  <si>
    <t>Hoek
a [°]</t>
  </si>
  <si>
    <t>Hoek
c [°]</t>
  </si>
  <si>
    <t>Lengte
L=A+B+C [mm]</t>
  </si>
  <si>
    <t>As-2/Fase-1</t>
  </si>
  <si>
    <t>Afmetingencontrole voor FTV scherpkantige U-hoek (dwars)</t>
  </si>
  <si>
    <t>Voer T, A, B en C in om te controleren of de afmetingen van de hoek binnen de grenzen liggen:</t>
  </si>
  <si>
    <t>FTV L-hoek (lengte)_gesneden randen</t>
  </si>
  <si>
    <t>Afmeting
A+B [mm]</t>
  </si>
  <si>
    <t>Afmetingencontrole voor FTV L-hoek (lengte)_gesneden</t>
  </si>
  <si>
    <t>Voer T, A, B en M in om te controleren of de afmetingen van de hoek binnen de grenzen liggen:</t>
  </si>
  <si>
    <t>FTV L-hoek (lengte)_groef/tong randen</t>
  </si>
  <si>
    <t>Afmetingencontrole voor FTV L-hoek (lengte)_volledig</t>
  </si>
  <si>
    <t>FTV afgeronde L-hoek (lengte)</t>
  </si>
  <si>
    <t>Afmetingencontrole voor FTV afgeronde L-hoek (lengte)</t>
  </si>
  <si>
    <t>FTV afgeronde U-hoek (lengte)</t>
  </si>
  <si>
    <t>Afmeting
A+B+C [mm]</t>
  </si>
  <si>
    <t>Afmetingencontrole voor FTV afgeronde U-hoek (lengte)</t>
  </si>
  <si>
    <t>Voer T, A, B, C en M in om te controleren of de afmetingen van de hoek binnen de grenzen liggen:</t>
  </si>
  <si>
    <t>Staalplaatdikte</t>
  </si>
  <si>
    <t>FTV scherpe L-hoek (dwars)</t>
  </si>
  <si>
    <t>DIKTE - T</t>
  </si>
  <si>
    <t>FTV scherpe U-hoek (dwars)</t>
  </si>
  <si>
    <t>L - paneelmodule</t>
  </si>
  <si>
    <t>FTV L-hoek (lengte)_gesneden</t>
  </si>
  <si>
    <t>PANEELLENGTE - L</t>
  </si>
  <si>
    <t>FTV L-hoek (lengte)_volledig</t>
  </si>
  <si>
    <t>FTV ronde L-hoek (lengte)</t>
  </si>
  <si>
    <t>FTV ronde U-hoek (lengte)</t>
  </si>
  <si>
    <t>Wat is nieuw</t>
  </si>
  <si>
    <t>Profieltypen</t>
  </si>
  <si>
    <t>GEVELPANELEN (FTV)</t>
  </si>
  <si>
    <t>Glad profiel (G)</t>
  </si>
  <si>
    <t>S-profiel (S)</t>
  </si>
  <si>
    <t>V-profiel (V, V2)</t>
  </si>
  <si>
    <t>Microgelijnd profiel (M)</t>
  </si>
  <si>
    <t>Microgelijnd profiel (M, M3, M8)</t>
  </si>
  <si>
    <t>Microgelijnd profiel (M2)</t>
  </si>
  <si>
    <t>S-profiel (geperforeerd)</t>
  </si>
  <si>
    <t>Microgelijnd profiel (M3)</t>
  </si>
  <si>
    <t>Microgelijnd profiel (M8)</t>
  </si>
  <si>
    <t>V-profiel (V)</t>
  </si>
  <si>
    <t>V-profiel (V2)</t>
  </si>
  <si>
    <t>Trapeziumprofiel</t>
  </si>
  <si>
    <t>Het standaard bevestigingssysteem Trimoterm FTV is de zichtbare bevestigingsmethode van Trimoterm-panelen en is geschikt voor de horizontale, verticale en segmentvormig gebogen montage van panelen.</t>
  </si>
  <si>
    <t>Paneellengtes gaan tot 14 m.</t>
  </si>
  <si>
    <t>Standaard paneelbreedtes zijn 1000 en 1200 mm.</t>
  </si>
  <si>
    <t>Niet-standaard paneelbreedtes kunnen op speciaal verzoek worden gemaakt.</t>
  </si>
  <si>
    <t>VOORBEELD PANEELMARKERING:</t>
  </si>
  <si>
    <t>paneelfamilie</t>
  </si>
  <si>
    <t>kerntype</t>
  </si>
  <si>
    <t>paneeltype</t>
  </si>
  <si>
    <t>dikte</t>
  </si>
  <si>
    <t>zijde A</t>
  </si>
  <si>
    <t>zijde B</t>
  </si>
  <si>
    <t>(Buitenzijde)</t>
  </si>
  <si>
    <t>(Binnenzijde)</t>
  </si>
  <si>
    <t>profieltype</t>
  </si>
  <si>
    <t>Voorbeeld staalplaatmarkering:</t>
  </si>
  <si>
    <t>extern: 0,55 mm SP 25 µm ANTHRACITE</t>
  </si>
  <si>
    <t>- zijde A (buitenzijde): dikte (0,55 mm) coatingtype (SP 25 µm) kleur (ANTHRACITE)</t>
  </si>
  <si>
    <t>intern: 0,50 mm SP 25 µm GREY WHITE</t>
  </si>
  <si>
    <t>- zijde B (binnenzijde): dikte (0,50 mm) coatingtype (SP 25 µm) kleur (GREY WHITE)</t>
  </si>
  <si>
    <t>Het principe voor het ontwerpen van de getoonde zijden van hoekelementen is een plattegrondweergave van vier hoeken van een gebouw met zijaanduidingen.</t>
  </si>
  <si>
    <t>Toepasbaarheid van staalplaatprofiel:</t>
  </si>
  <si>
    <t>SCHERPKANTIG</t>
  </si>
  <si>
    <t>AFGEROND</t>
  </si>
  <si>
    <t>LONGITUDINAAL</t>
  </si>
  <si>
    <t>Added sheet: "FTV L corner (longi)_Full"</t>
  </si>
  <si>
    <t>List of Steel sheet thickness was made (to avoid issues with comma and dot)
Geometrical limits was correctet to align with Trimoterm FTV Book</t>
  </si>
  <si>
    <t>Priority column was added.</t>
  </si>
  <si>
    <t>Document translated to FR, ES and NL</t>
  </si>
  <si>
    <t>1.4.1</t>
  </si>
  <si>
    <t>Het belangrijkste en enige doel van dit document is om externe ontwerpers een zaaglijstattabel met geïntegreerde beperkingen te verstrekken. Trimo Group bezit alle auteursrechten op de informatie en details die in dit document worden verstrekt. Er is professionele zorg besteed om ervoor te zorgen dat de informatie/details nauwkeurig, correct, volledig en niet misleidend zijn; Trimo, inclusief haar dochterondernemingen, aanvaardt echter geen verantwoordelijkheid of aansprakelijkheid voor fouten of informatie die misleidend blijkt te zijn. De informatie/details in dit document zijn uitsluitend bedoeld voor algemene doeleinden. Het gebruik ervan gebeurt op eigen initiatief en onder eigen verantwoordelijkheid, waaronder de naleving van lokale wetgeving. In geen geval kan Trimo aansprakelijk worden gesteld voor enig verlies of enige schade, met inbegrip van, maar niet beperkt tot, indirecte of gevolgschade, of enige schade voortvloeiend uit gederfde winst die voortvloeit uit of verband houdt met het gebruik van dit document. Elke wijziging van de vergelijkingen in dit document of van de instructietekst is strikt verboden. Alle door Trimo Group uitgegeven informatie is onderhevig aan voortdurende ontwikkeling en de informatie/details in dit document zijn actueel op de datum van uitgifte. Het is de verantwoordelijkheid van de gebruiker om de meest recente informatie bij Trimo op te vragen wanneer informatie/details voor een specifiek project worden gebruikt. De laatste versie van het document is beschikbaar op www.trimo-group.com. De meest recente versie van een gepubliceerd document in de Engelse taal heeft voorrang op alle andere vertaalde versies.</t>
  </si>
  <si>
    <t>Document-ID: TID10DT110NL</t>
  </si>
  <si>
    <t>Trimoterm Technical Specification</t>
  </si>
  <si>
    <t>Horizontal Façade System Trimoterm FTV</t>
  </si>
  <si>
    <t>Trimoterm Fireproof Panels Brochure</t>
  </si>
  <si>
    <t>Packaging transport and storage for Trimo products</t>
  </si>
  <si>
    <t>SHARP-EDGED CORNER ELEMENTS</t>
  </si>
  <si>
    <t>HORIZONTAL</t>
  </si>
  <si>
    <t>VERTICAL</t>
  </si>
  <si>
    <t>Transversal</t>
  </si>
  <si>
    <t>Double transversal</t>
  </si>
  <si>
    <t>Longitudinal</t>
  </si>
  <si>
    <t>sharp-edged</t>
  </si>
  <si>
    <t>corner element</t>
  </si>
  <si>
    <t>Double longitudinal</t>
  </si>
  <si>
    <t>curved corner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</si>
</sst>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7"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10"/>
      <color theme="1" tint="0.499984740745262"/>
      <name val="Arial"/>
      <family val="2"/>
      <charset val="238"/>
      <scheme val="minor"/>
    </font>
    <font>
      <i/>
      <sz val="11"/>
      <color theme="1" tint="0.499984740745262"/>
      <name val="Arial"/>
      <family val="2"/>
      <charset val="238"/>
      <scheme val="minor"/>
    </font>
    <font>
      <sz val="11"/>
      <color theme="1"/>
      <name val="Aptos Light"/>
      <family val="2"/>
    </font>
    <font>
      <b/>
      <sz val="12"/>
      <color theme="1" tint="4.9989318521683403E-2"/>
      <name val="Aptos"/>
      <family val="2"/>
    </font>
    <font>
      <sz val="20"/>
      <color theme="1"/>
      <name val="Aptos"/>
      <family val="2"/>
    </font>
    <font>
      <sz val="11"/>
      <color theme="1"/>
      <name val="Aptos"/>
      <family val="2"/>
    </font>
    <font>
      <i/>
      <sz val="9"/>
      <color theme="1" tint="0.499984740745262"/>
      <name val="Arial"/>
      <family val="2"/>
      <charset val="238"/>
      <scheme val="minor"/>
    </font>
    <font>
      <b/>
      <sz val="12"/>
      <color theme="1"/>
      <name val="Aptos"/>
      <family val="2"/>
    </font>
    <font>
      <sz val="8"/>
      <color theme="1" tint="0.499984740745262"/>
      <name val="Arial"/>
      <family val="2"/>
      <charset val="238"/>
      <scheme val="minor"/>
    </font>
    <font>
      <b/>
      <sz val="9"/>
      <color theme="1" tint="0.249977111117893"/>
      <name val="Arial"/>
      <family val="2"/>
      <charset val="238"/>
      <scheme val="minor"/>
    </font>
    <font>
      <sz val="9"/>
      <color theme="1" tint="0.499984740745262"/>
      <name val="Arial"/>
      <family val="2"/>
      <charset val="238"/>
      <scheme val="minor"/>
    </font>
    <font>
      <sz val="10"/>
      <color theme="1" tint="0.249977111117893"/>
      <name val="Arial"/>
      <family val="2"/>
      <charset val="238"/>
      <scheme val="minor"/>
    </font>
    <font>
      <b/>
      <sz val="11"/>
      <color theme="1" tint="0.249977111117893"/>
      <name val="Arial"/>
      <family val="2"/>
      <charset val="238"/>
      <scheme val="minor"/>
    </font>
    <font>
      <b/>
      <sz val="10"/>
      <color theme="1" tint="0.249977111117893"/>
      <name val="Arial"/>
      <family val="2"/>
      <charset val="238"/>
      <scheme val="minor"/>
    </font>
    <font>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16"/>
      <color theme="1" tint="0.249977111117893"/>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E6E7E9"/>
        <bgColor indexed="64"/>
      </patternFill>
    </fill>
    <fill>
      <patternFill patternType="solid">
        <fgColor rgb="FFD1D2D4"/>
        <bgColor indexed="64"/>
      </patternFill>
    </fill>
    <fill>
      <patternFill patternType="solid">
        <fgColor theme="0"/>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11">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40">
    <xf numFmtId="0" fontId="0" fillId="0" borderId="0" xfId="0"/>
    <xf numFmtId="0" fontId="2"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8" xfId="0" applyFill="1" applyBorder="1" applyAlignment="1" applyProtection="1">
      <alignment horizontal="center"/>
      <protection locked="0"/>
    </xf>
    <xf numFmtId="0" fontId="0" fillId="4" borderId="9" xfId="0" applyFill="1" applyBorder="1" applyAlignment="1" applyProtection="1">
      <alignment horizontal="center"/>
      <protection locked="0"/>
    </xf>
    <xf numFmtId="0" fontId="3" fillId="4" borderId="9" xfId="0" applyFont="1" applyFill="1" applyBorder="1" applyAlignment="1" applyProtection="1">
      <alignment horizontal="center"/>
      <protection locked="0"/>
    </xf>
    <xf numFmtId="0" fontId="0" fillId="4" borderId="9" xfId="0" applyFill="1" applyBorder="1" applyAlignment="1" applyProtection="1">
      <alignment horizontal="right"/>
      <protection locked="0"/>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0" fontId="0" fillId="4" borderId="13" xfId="0" applyFill="1" applyBorder="1" applyAlignment="1" applyProtection="1">
      <alignment horizontal="right"/>
      <protection locked="0"/>
    </xf>
    <xf numFmtId="0" fontId="20" fillId="0" borderId="0" xfId="0" applyFont="1"/>
    <xf numFmtId="0" fontId="24" fillId="0" borderId="0" xfId="0" applyFont="1"/>
    <xf numFmtId="0" fontId="24" fillId="0" borderId="0" xfId="0" quotePrefix="1" applyFont="1"/>
    <xf numFmtId="14" fontId="24" fillId="0" borderId="0" xfId="0" applyNumberFormat="1" applyFont="1" applyAlignment="1">
      <alignment horizontal="center"/>
    </xf>
    <xf numFmtId="0" fontId="24" fillId="0" borderId="0" xfId="0" applyFont="1" applyAlignment="1">
      <alignment horizontal="center"/>
    </xf>
    <xf numFmtId="0" fontId="26" fillId="0" borderId="0" xfId="0" applyFont="1"/>
    <xf numFmtId="0" fontId="0" fillId="0" borderId="0" xfId="0" applyProtection="1">
      <protection locked="0"/>
    </xf>
    <xf numFmtId="0" fontId="2" fillId="0" borderId="0" xfId="0" applyFont="1" applyProtection="1">
      <protection locked="0"/>
    </xf>
    <xf numFmtId="0" fontId="0" fillId="0" borderId="1" xfId="0" applyBorder="1" applyProtection="1">
      <protection locked="0"/>
    </xf>
    <xf numFmtId="0" fontId="21" fillId="4" borderId="3" xfId="0" applyFont="1" applyFill="1" applyBorder="1" applyProtection="1">
      <protection locked="0"/>
    </xf>
    <xf numFmtId="0" fontId="14" fillId="0" borderId="0" xfId="0" applyFont="1" applyProtection="1">
      <protection locked="0"/>
    </xf>
    <xf numFmtId="0" fontId="2" fillId="0" borderId="1" xfId="0" applyFont="1" applyBorder="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1" fillId="0" borderId="0" xfId="0" applyFont="1" applyAlignment="1" applyProtection="1">
      <alignment horizontal="center"/>
      <protection locked="0"/>
    </xf>
    <xf numFmtId="0" fontId="19" fillId="0" borderId="0" xfId="0" applyFont="1" applyAlignment="1" applyProtection="1">
      <alignment vertical="top"/>
      <protection locked="0"/>
    </xf>
    <xf numFmtId="0" fontId="12" fillId="0" borderId="0" xfId="0" applyFont="1" applyProtection="1">
      <protection locked="0"/>
    </xf>
    <xf numFmtId="0" fontId="19" fillId="0" borderId="0" xfId="0" applyFont="1" applyAlignment="1" applyProtection="1">
      <alignment vertical="top" wrapText="1"/>
      <protection locked="0"/>
    </xf>
    <xf numFmtId="0" fontId="0" fillId="0" borderId="0" xfId="0" applyProtection="1">
      <protection hidden="1"/>
    </xf>
    <xf numFmtId="0" fontId="2" fillId="0" borderId="0" xfId="0" applyFont="1" applyProtection="1">
      <protection hidden="1"/>
    </xf>
    <xf numFmtId="0" fontId="22" fillId="0" borderId="0" xfId="0" applyFont="1" applyProtection="1">
      <protection hidden="1"/>
    </xf>
    <xf numFmtId="0" fontId="7" fillId="0" borderId="0" xfId="0" applyFont="1" applyProtection="1">
      <protection hidden="1"/>
    </xf>
    <xf numFmtId="0" fontId="23" fillId="0" borderId="0" xfId="0" applyFont="1" applyProtection="1">
      <protection hidden="1"/>
    </xf>
    <xf numFmtId="49" fontId="25" fillId="0" borderId="0" xfId="0" applyNumberFormat="1" applyFont="1" applyAlignment="1" applyProtection="1">
      <alignment horizontal="right" vertical="top"/>
      <protection hidden="1"/>
    </xf>
    <xf numFmtId="49" fontId="25" fillId="0" borderId="0" xfId="0" applyNumberFormat="1" applyFont="1" applyAlignment="1" applyProtection="1">
      <alignment horizontal="left" vertical="top"/>
      <protection hidden="1"/>
    </xf>
    <xf numFmtId="0" fontId="0" fillId="0" borderId="1" xfId="0" applyBorder="1" applyProtection="1">
      <protection hidden="1"/>
    </xf>
    <xf numFmtId="0" fontId="21" fillId="4" borderId="3" xfId="0" applyFont="1" applyFill="1" applyBorder="1" applyProtection="1">
      <protection hidden="1"/>
    </xf>
    <xf numFmtId="0" fontId="21" fillId="4" borderId="4" xfId="0" applyFont="1" applyFill="1" applyBorder="1" applyProtection="1">
      <protection hidden="1"/>
    </xf>
    <xf numFmtId="0" fontId="0" fillId="4" borderId="4" xfId="0" applyFill="1" applyBorder="1" applyProtection="1">
      <protection hidden="1"/>
    </xf>
    <xf numFmtId="0" fontId="20" fillId="6" borderId="1" xfId="0" applyFont="1" applyFill="1" applyBorder="1" applyAlignment="1" applyProtection="1">
      <alignment wrapText="1"/>
      <protection hidden="1"/>
    </xf>
    <xf numFmtId="0" fontId="2" fillId="3" borderId="6"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center" vertical="center" wrapText="1"/>
      <protection hidden="1"/>
    </xf>
    <xf numFmtId="0" fontId="18" fillId="0" borderId="0" xfId="0" applyFont="1" applyProtection="1">
      <protection locked="0"/>
    </xf>
    <xf numFmtId="0" fontId="20" fillId="0" borderId="0" xfId="0" applyFont="1" applyProtection="1">
      <protection hidden="1"/>
    </xf>
    <xf numFmtId="0" fontId="27" fillId="0" borderId="0" xfId="0" applyFont="1" applyAlignment="1" applyProtection="1">
      <alignment vertical="top"/>
      <protection hidden="1"/>
    </xf>
    <xf numFmtId="16" fontId="24" fillId="0" borderId="0" xfId="0" quotePrefix="1" applyNumberFormat="1" applyFont="1"/>
    <xf numFmtId="0" fontId="28" fillId="8" borderId="14" xfId="0" applyFont="1" applyFill="1" applyBorder="1" applyAlignment="1">
      <alignment horizontal="left" vertical="center"/>
    </xf>
    <xf numFmtId="0" fontId="29" fillId="7" borderId="14" xfId="0" applyFont="1" applyFill="1" applyBorder="1" applyAlignment="1">
      <alignment vertical="center"/>
    </xf>
    <xf numFmtId="0" fontId="24" fillId="0" borderId="0" xfId="0" quotePrefix="1" applyFont="1" applyAlignment="1">
      <alignment vertical="top"/>
    </xf>
    <xf numFmtId="14" fontId="24" fillId="0" borderId="0" xfId="0" applyNumberFormat="1" applyFont="1" applyAlignment="1">
      <alignment horizontal="center" vertical="top"/>
    </xf>
    <xf numFmtId="0" fontId="24" fillId="0" borderId="0" xfId="0" applyFont="1" applyAlignment="1">
      <alignment vertical="top" wrapText="1"/>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2" fontId="0" fillId="3" borderId="3" xfId="0" applyNumberFormat="1" applyFill="1" applyBorder="1" applyProtection="1">
      <protection locked="0"/>
    </xf>
    <xf numFmtId="2" fontId="15" fillId="3" borderId="10" xfId="0" applyNumberFormat="1" applyFont="1" applyFill="1" applyBorder="1" applyProtection="1">
      <protection locked="0"/>
    </xf>
    <xf numFmtId="2" fontId="0" fillId="3" borderId="10" xfId="0" applyNumberFormat="1" applyFill="1" applyBorder="1" applyProtection="1">
      <protection locked="0"/>
    </xf>
    <xf numFmtId="0" fontId="0" fillId="9" borderId="2" xfId="0" applyFill="1" applyBorder="1" applyAlignment="1" applyProtection="1">
      <alignment horizontal="center"/>
      <protection locked="0"/>
    </xf>
    <xf numFmtId="0" fontId="0" fillId="10" borderId="2" xfId="0" applyFill="1" applyBorder="1" applyAlignment="1" applyProtection="1">
      <alignment horizontal="center"/>
      <protection locked="0"/>
    </xf>
    <xf numFmtId="0" fontId="0" fillId="0" borderId="13" xfId="0" applyBorder="1" applyProtection="1">
      <protection locked="0"/>
    </xf>
    <xf numFmtId="0" fontId="2" fillId="3" borderId="15" xfId="0" applyFont="1" applyFill="1" applyBorder="1" applyAlignment="1" applyProtection="1">
      <alignment horizontal="center" vertical="center" wrapText="1"/>
      <protection hidden="1"/>
    </xf>
    <xf numFmtId="0" fontId="20" fillId="6" borderId="1" xfId="0" applyFont="1" applyFill="1" applyBorder="1" applyAlignment="1" applyProtection="1">
      <alignment horizontal="center" wrapText="1"/>
      <protection hidden="1"/>
    </xf>
    <xf numFmtId="0" fontId="30" fillId="0" borderId="0" xfId="0" applyFont="1"/>
    <xf numFmtId="0" fontId="31" fillId="0" borderId="0" xfId="0" applyFont="1"/>
    <xf numFmtId="0" fontId="32" fillId="11" borderId="16" xfId="0" applyFont="1" applyFill="1" applyBorder="1"/>
    <xf numFmtId="0" fontId="31" fillId="11" borderId="16" xfId="0" applyFont="1" applyFill="1" applyBorder="1"/>
    <xf numFmtId="0" fontId="33" fillId="0" borderId="17" xfId="0" applyFont="1" applyBorder="1" applyAlignment="1">
      <alignment horizontal="center"/>
    </xf>
    <xf numFmtId="0" fontId="30" fillId="11" borderId="18" xfId="0" applyFont="1" applyFill="1" applyBorder="1"/>
    <xf numFmtId="0" fontId="33" fillId="11" borderId="18" xfId="0" applyFont="1" applyFill="1" applyBorder="1"/>
    <xf numFmtId="0" fontId="34" fillId="0" borderId="17" xfId="0" applyFont="1" applyBorder="1" applyAlignment="1">
      <alignment horizontal="center"/>
    </xf>
    <xf numFmtId="0" fontId="0" fillId="11" borderId="18" xfId="0" applyFill="1" applyBorder="1"/>
    <xf numFmtId="0" fontId="34" fillId="0" borderId="17" xfId="0" applyFont="1" applyBorder="1"/>
    <xf numFmtId="0" fontId="0" fillId="11" borderId="19" xfId="0" applyFill="1" applyBorder="1"/>
    <xf numFmtId="0" fontId="30" fillId="0" borderId="0" xfId="0" applyFont="1" applyProtection="1">
      <protection locked="0"/>
    </xf>
    <xf numFmtId="0" fontId="33" fillId="0" borderId="0" xfId="0" applyFont="1" applyProtection="1">
      <protection locked="0"/>
    </xf>
    <xf numFmtId="0" fontId="32" fillId="0" borderId="0" xfId="0" applyFont="1" applyAlignment="1" applyProtection="1">
      <alignment horizontal="center"/>
      <protection locked="0"/>
    </xf>
    <xf numFmtId="0" fontId="33" fillId="0" borderId="0" xfId="0" applyFont="1" applyAlignment="1" applyProtection="1">
      <alignment horizontal="center"/>
      <protection locked="0"/>
    </xf>
    <xf numFmtId="0" fontId="30" fillId="0" borderId="0" xfId="0" applyFont="1" applyAlignment="1" applyProtection="1">
      <alignment horizontal="center" vertical="top"/>
      <protection locked="0"/>
    </xf>
    <xf numFmtId="0" fontId="30" fillId="0" borderId="0" xfId="0" applyFont="1" applyAlignment="1" applyProtection="1">
      <alignment horizontal="center" vertical="top" wrapText="1"/>
      <protection locked="0"/>
    </xf>
    <xf numFmtId="0" fontId="0" fillId="0" borderId="0" xfId="0" quotePrefix="1" applyAlignment="1" applyProtection="1">
      <alignment horizontal="right"/>
      <protection locked="0"/>
    </xf>
    <xf numFmtId="0" fontId="30" fillId="0" borderId="0" xfId="0" quotePrefix="1" applyFont="1" applyProtection="1">
      <protection locked="0"/>
    </xf>
    <xf numFmtId="0" fontId="0" fillId="0" borderId="0" xfId="0" applyAlignment="1" applyProtection="1">
      <alignment vertical="center"/>
      <protection locked="0"/>
    </xf>
    <xf numFmtId="0" fontId="29" fillId="7" borderId="0" xfId="0" applyFont="1" applyFill="1" applyAlignment="1">
      <alignment vertical="center"/>
    </xf>
    <xf numFmtId="0" fontId="28" fillId="8" borderId="0" xfId="0" applyFont="1" applyFill="1" applyAlignment="1">
      <alignment horizontal="center" vertical="center"/>
    </xf>
    <xf numFmtId="0" fontId="35" fillId="7" borderId="0" xfId="0" applyFont="1" applyFill="1" applyAlignment="1">
      <alignment vertical="center"/>
    </xf>
    <xf numFmtId="0" fontId="29" fillId="0" borderId="0" xfId="0" applyFont="1" applyProtection="1">
      <protection locked="0"/>
    </xf>
    <xf numFmtId="0" fontId="14" fillId="0" borderId="0" xfId="0" applyFont="1" applyAlignment="1">
      <alignment vertical="top" wrapText="1"/>
    </xf>
    <xf numFmtId="0" fontId="0" fillId="0" borderId="0" xfId="0" applyAlignment="1">
      <alignment horizontal="center" vertical="top"/>
    </xf>
    <xf numFmtId="0" fontId="30" fillId="0" borderId="0" xfId="0" applyFont="1" applyAlignment="1" applyProtection="1">
      <alignment horizontal="left" vertical="top" wrapText="1"/>
      <protection locked="0"/>
    </xf>
    <xf numFmtId="0" fontId="20" fillId="6" borderId="3" xfId="0" applyFont="1" applyFill="1" applyBorder="1" applyProtection="1">
      <protection hidden="1"/>
    </xf>
    <xf numFmtId="0" fontId="20" fillId="6" borderId="5" xfId="0" applyFont="1" applyFill="1" applyBorder="1" applyProtection="1">
      <protection hidden="1"/>
    </xf>
    <xf numFmtId="0" fontId="20" fillId="6" borderId="4" xfId="0" applyFont="1" applyFill="1" applyBorder="1" applyProtection="1">
      <protection hidden="1"/>
    </xf>
    <xf numFmtId="0" fontId="20" fillId="6" borderId="1" xfId="0" applyFont="1" applyFill="1" applyBorder="1" applyProtection="1">
      <protection hidden="1"/>
    </xf>
    <xf numFmtId="0" fontId="30" fillId="0" borderId="0" xfId="0" applyFont="1" applyAlignment="1" applyProtection="1">
      <alignment horizontal="center" vertical="top" wrapText="1"/>
      <protection locked="0"/>
    </xf>
    <xf numFmtId="0" fontId="36" fillId="0" borderId="0" xfId="0" applyFont="1" applyProtection="1">
      <protection locked="0"/>
    </xf>
    <xf numFmtId="0" fontId="31" fillId="0" borderId="0" xfId="0" applyFont="1" applyProtection="1">
      <protection locked="0"/>
    </xf>
  </cellXfs>
  <cellStyles count="11">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 name="Valuta 2 2 2" xfId="6" xr:uid="{EC1F70DD-DDA9-4477-AAEB-16702FC9B478}"/>
    <cellStyle name="Valuta 2 2 2 2" xfId="10" xr:uid="{5F95242F-72B4-4256-8EEB-406426111D5F}"/>
    <cellStyle name="Valuta 2 2 3" xfId="8" xr:uid="{ADE8F46A-1D83-49E0-9506-9ECD51A22E17}"/>
    <cellStyle name="Valuta 2 3" xfId="5" xr:uid="{58FF205B-E465-4E4C-AFEA-33CF2FB09656}"/>
    <cellStyle name="Valuta 2 3 2" xfId="9" xr:uid="{78C7C0B0-3AAC-4EFB-A8D1-B1C2CE7A576B}"/>
    <cellStyle name="Valuta 2 4" xfId="7" xr:uid="{356C9F00-A27C-456A-8416-0654D9B034C2}"/>
  </cellStyles>
  <dxfs count="563">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bgColor rgb="FFFFC7CE"/>
        </patternFill>
      </fill>
    </dxf>
    <dxf>
      <fill>
        <patternFill patternType="solid">
          <bgColor rgb="FFFFC7CE"/>
        </patternFill>
      </fill>
    </dxf>
    <dxf>
      <fill>
        <patternFill patternType="none">
          <bgColor auto="1"/>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bgColor rgb="FFFFC7CE"/>
        </patternFill>
      </fill>
    </dxf>
    <dxf>
      <fill>
        <patternFill patternType="solid">
          <bgColor rgb="FFFFC7CE"/>
        </patternFill>
      </fill>
    </dxf>
    <dxf>
      <fill>
        <patternFill patternType="none">
          <bgColor auto="1"/>
        </patternFill>
      </fill>
    </dxf>
    <dxf>
      <fill>
        <patternFill>
          <bgColor rgb="FFFFC7CE"/>
        </patternFill>
      </fill>
    </dxf>
    <dxf>
      <fill>
        <patternFill>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rgb="FFE7E6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left style="thin">
          <color indexed="64"/>
        </left>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theme="7" tint="0.79998168889431442"/>
        </patternFill>
      </fill>
    </dxf>
    <dxf>
      <fill>
        <patternFill patternType="none">
          <bgColor auto="1"/>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border>
      <protection locked="0" hidden="0"/>
    </dxf>
    <dxf>
      <numFmt numFmtId="2" formatCode="0.00"/>
      <fill>
        <patternFill patternType="solid">
          <fgColor indexed="64"/>
          <bgColor theme="6"/>
        </patternFill>
      </fill>
      <border diagonalUp="0" diagonalDown="0" outline="0">
        <left style="thin">
          <color indexed="64"/>
        </left>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style="thin">
          <color indexed="64"/>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s>
  <tableStyles count="0" defaultTableStyle="TableStyleMedium2" defaultPivotStyle="PivotStyleLight16"/>
  <colors>
    <mruColors>
      <color rgb="FFE6E7E9"/>
      <color rgb="FFD1D2D4"/>
      <color rgb="FFC0C0C0"/>
      <color rgb="FFFFC7CE"/>
      <color rgb="FF0563C1"/>
      <color rgb="FFFFCCCC"/>
      <color rgb="FF99CCFF"/>
      <color rgb="FFCCFFFF"/>
      <color rgb="FFCCE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scherpe L-hoek (dwars)'!$C$65</c:f>
              <c:numCache>
                <c:formatCode>General</c:formatCode>
                <c:ptCount val="1"/>
                <c:pt idx="0">
                  <c:v>1000</c:v>
                </c:pt>
              </c:numCache>
            </c:numRef>
          </c:xVal>
          <c:yVal>
            <c:numRef>
              <c:f>'FTV scherpe L-hoek (dwars)'!$D$65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scherpe L-hoek (dwars)'!$C$69:$C$74</c:f>
              <c:numCache>
                <c:formatCode>General</c:formatCode>
                <c:ptCount val="6"/>
                <c:pt idx="0">
                  <c:v>300</c:v>
                </c:pt>
                <c:pt idx="1">
                  <c:v>300</c:v>
                </c:pt>
                <c:pt idx="2">
                  <c:v>1000</c:v>
                </c:pt>
                <c:pt idx="3">
                  <c:v>2000</c:v>
                </c:pt>
                <c:pt idx="4">
                  <c:v>2000</c:v>
                </c:pt>
                <c:pt idx="5">
                  <c:v>300</c:v>
                </c:pt>
              </c:numCache>
            </c:numRef>
          </c:xVal>
          <c:yVal>
            <c:numRef>
              <c:f>'FTV scherpe L-hoek (dwars)'!$D$69:$D$74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scherpe U-hoek (dwars)'!$C$64:$E$64</c:f>
              <c:strCache>
                <c:ptCount val="3"/>
                <c:pt idx="0">
                  <c:v>A [mm]</c:v>
                </c:pt>
                <c:pt idx="1">
                  <c:v>B [mm]</c:v>
                </c:pt>
                <c:pt idx="2">
                  <c:v>C [mm]</c:v>
                </c:pt>
              </c:strCache>
            </c:strRef>
          </c:cat>
          <c:val>
            <c:numRef>
              <c:f>'FTV scherpe U-hoek (dwars)'!$C$66:$E$66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scherpe U-hoek (dwars)'!$C$64:$E$64</c:f>
              <c:strCache>
                <c:ptCount val="3"/>
                <c:pt idx="0">
                  <c:v>A [mm]</c:v>
                </c:pt>
                <c:pt idx="1">
                  <c:v>B [mm]</c:v>
                </c:pt>
                <c:pt idx="2">
                  <c:v>C [mm]</c:v>
                </c:pt>
              </c:strCache>
            </c:strRef>
          </c:cat>
          <c:val>
            <c:numRef>
              <c:f>'FTV scherpe U-hoek (dwars)'!$C$65:$E$65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scherpe U-hoek (dwars)'!$C$64:$E$64</c:f>
              <c:strCache>
                <c:ptCount val="3"/>
                <c:pt idx="0">
                  <c:v>A [mm]</c:v>
                </c:pt>
                <c:pt idx="1">
                  <c:v>B [mm]</c:v>
                </c:pt>
                <c:pt idx="2">
                  <c:v>C [mm]</c:v>
                </c:pt>
              </c:strCache>
            </c:strRef>
          </c:cat>
          <c:val>
            <c:numRef>
              <c:f>'FTV scherpe U-hoek (dwars)'!$C$67:$E$67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L-hoek (langs)_Snede'!$C$65</c:f>
              <c:numCache>
                <c:formatCode>General</c:formatCode>
                <c:ptCount val="1"/>
                <c:pt idx="0">
                  <c:v>400</c:v>
                </c:pt>
              </c:numCache>
            </c:numRef>
          </c:xVal>
          <c:yVal>
            <c:numRef>
              <c:f>'FTV L-hoek (langs)_Snede'!$D$65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L-hoek (langs)_Snede'!$C$69:$C$72</c:f>
              <c:numCache>
                <c:formatCode>General</c:formatCode>
                <c:ptCount val="4"/>
                <c:pt idx="0">
                  <c:v>300</c:v>
                </c:pt>
                <c:pt idx="1">
                  <c:v>300</c:v>
                </c:pt>
                <c:pt idx="2">
                  <c:v>640</c:v>
                </c:pt>
                <c:pt idx="3">
                  <c:v>300</c:v>
                </c:pt>
              </c:numCache>
            </c:numRef>
          </c:xVal>
          <c:yVal>
            <c:numRef>
              <c:f>'FTV L-hoek (langs)_Snede'!$D$69:$D$72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CE0C-45F5-B70A-6E95B4F1CCAD}"/>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CE0C-45F5-B70A-6E95B4F1CCAD}"/>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L-hoek (langs)_Volledig'!$C$65</c:f>
              <c:numCache>
                <c:formatCode>General</c:formatCode>
                <c:ptCount val="1"/>
                <c:pt idx="0">
                  <c:v>400</c:v>
                </c:pt>
              </c:numCache>
            </c:numRef>
          </c:xVal>
          <c:yVal>
            <c:numRef>
              <c:f>'FTV L-hoek (langs)_Volledig'!$D$65</c:f>
              <c:numCache>
                <c:formatCode>General</c:formatCode>
                <c:ptCount val="1"/>
                <c:pt idx="0">
                  <c:v>600</c:v>
                </c:pt>
              </c:numCache>
            </c:numRef>
          </c:yVal>
          <c:smooth val="0"/>
          <c:extLst>
            <c:ext xmlns:c16="http://schemas.microsoft.com/office/drawing/2014/chart" uri="{C3380CC4-5D6E-409C-BE32-E72D297353CC}">
              <c16:uniqueId val="{00000002-CE0C-45F5-B70A-6E95B4F1CCAD}"/>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L-hoek (langs)_Volledig'!$C$69:$C$72</c:f>
              <c:numCache>
                <c:formatCode>General</c:formatCode>
                <c:ptCount val="4"/>
                <c:pt idx="1">
                  <c:v>300</c:v>
                </c:pt>
                <c:pt idx="2">
                  <c:v>700</c:v>
                </c:pt>
              </c:numCache>
            </c:numRef>
          </c:xVal>
          <c:yVal>
            <c:numRef>
              <c:f>'FTV L-hoek (langs)_Volledig'!$D$69:$D$72</c:f>
              <c:numCache>
                <c:formatCode>General</c:formatCode>
                <c:ptCount val="4"/>
                <c:pt idx="1">
                  <c:v>700</c:v>
                </c:pt>
                <c:pt idx="2">
                  <c:v>300</c:v>
                </c:pt>
              </c:numCache>
            </c:numRef>
          </c:yVal>
          <c:smooth val="0"/>
          <c:extLst>
            <c:ext xmlns:c16="http://schemas.microsoft.com/office/drawing/2014/chart" uri="{C3380CC4-5D6E-409C-BE32-E72D297353CC}">
              <c16:uniqueId val="{00000003-CE0C-45F5-B70A-6E95B4F1CCAD}"/>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afgeronde L-hoek (langs)'!$C$66</c:f>
              <c:numCache>
                <c:formatCode>General</c:formatCode>
                <c:ptCount val="1"/>
                <c:pt idx="0">
                  <c:v>400</c:v>
                </c:pt>
              </c:numCache>
            </c:numRef>
          </c:xVal>
          <c:yVal>
            <c:numRef>
              <c:f>'FTV afgeronde L-hoek (langs)'!$D$66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afgeronde L-hoek (langs)'!$C$70:$C$73</c:f>
              <c:numCache>
                <c:formatCode>General</c:formatCode>
                <c:ptCount val="4"/>
                <c:pt idx="0">
                  <c:v>300</c:v>
                </c:pt>
                <c:pt idx="1">
                  <c:v>300</c:v>
                </c:pt>
                <c:pt idx="2">
                  <c:v>640</c:v>
                </c:pt>
                <c:pt idx="3">
                  <c:v>300</c:v>
                </c:pt>
              </c:numCache>
            </c:numRef>
          </c:xVal>
          <c:yVal>
            <c:numRef>
              <c:f>'FTV afgeronde L-hoek (langs)'!$D$70:$D$73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afgeronde U-hoek (langs)'!$C$64:$E$64</c:f>
              <c:strCache>
                <c:ptCount val="3"/>
                <c:pt idx="0">
                  <c:v>A [mm]</c:v>
                </c:pt>
                <c:pt idx="1">
                  <c:v>B [mm]</c:v>
                </c:pt>
                <c:pt idx="2">
                  <c:v>C [mm]</c:v>
                </c:pt>
              </c:strCache>
            </c:strRef>
          </c:cat>
          <c:val>
            <c:numRef>
              <c:f>'FTV afgeronde U-hoek (langs)'!$C$66:$E$66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afgeronde U-hoek (langs)'!$C$64:$E$64</c:f>
              <c:strCache>
                <c:ptCount val="3"/>
                <c:pt idx="0">
                  <c:v>A [mm]</c:v>
                </c:pt>
                <c:pt idx="1">
                  <c:v>B [mm]</c:v>
                </c:pt>
                <c:pt idx="2">
                  <c:v>C [mm]</c:v>
                </c:pt>
              </c:strCache>
            </c:strRef>
          </c:cat>
          <c:val>
            <c:numRef>
              <c:f>'FTV afgeronde U-hoek (langs)'!$C$65:$E$65</c:f>
              <c:numCache>
                <c:formatCode>General</c:formatCode>
                <c:ptCount val="3"/>
                <c:pt idx="0">
                  <c:v>300</c:v>
                </c:pt>
                <c:pt idx="1">
                  <c:v>500</c:v>
                </c:pt>
                <c:pt idx="2">
                  <c:v>300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afgeronde U-hoek (langs)'!$C$64:$E$64</c:f>
              <c:strCache>
                <c:ptCount val="3"/>
                <c:pt idx="0">
                  <c:v>A [mm]</c:v>
                </c:pt>
                <c:pt idx="1">
                  <c:v>B [mm]</c:v>
                </c:pt>
                <c:pt idx="2">
                  <c:v>C [mm]</c:v>
                </c:pt>
              </c:strCache>
            </c:strRef>
          </c:cat>
          <c:val>
            <c:numRef>
              <c:f>'FTV afgeronde U-hoek (langs)'!$C$67:$E$67</c:f>
              <c:numCache>
                <c:formatCode>General</c:formatCode>
                <c:ptCount val="3"/>
                <c:pt idx="0">
                  <c:v>390</c:v>
                </c:pt>
                <c:pt idx="1">
                  <c:v>640</c:v>
                </c:pt>
                <c:pt idx="2">
                  <c:v>390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emf"/><Relationship Id="rId2"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23.jpe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emf"/><Relationship Id="rId2" Type="http://schemas.openxmlformats.org/officeDocument/2006/relationships/image" Target="../media/image19.png"/><Relationship Id="rId1" Type="http://schemas.openxmlformats.org/officeDocument/2006/relationships/chart" Target="../charts/chart2.xml"/><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6.emf"/><Relationship Id="rId2" Type="http://schemas.openxmlformats.org/officeDocument/2006/relationships/image" Target="../media/image19.png"/><Relationship Id="rId1" Type="http://schemas.openxmlformats.org/officeDocument/2006/relationships/chart" Target="../charts/chart3.xml"/><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39.emf"/><Relationship Id="rId2" Type="http://schemas.openxmlformats.org/officeDocument/2006/relationships/image" Target="../media/image19.png"/><Relationship Id="rId1" Type="http://schemas.openxmlformats.org/officeDocument/2006/relationships/chart" Target="../charts/chart4.xml"/><Relationship Id="rId6" Type="http://schemas.openxmlformats.org/officeDocument/2006/relationships/image" Target="../media/image35.jpeg"/><Relationship Id="rId5" Type="http://schemas.openxmlformats.org/officeDocument/2006/relationships/image" Target="../media/image38.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emf"/><Relationship Id="rId3" Type="http://schemas.openxmlformats.org/officeDocument/2006/relationships/image" Target="../media/image41.png"/><Relationship Id="rId7" Type="http://schemas.openxmlformats.org/officeDocument/2006/relationships/image" Target="../media/image44.emf"/><Relationship Id="rId12" Type="http://schemas.openxmlformats.org/officeDocument/2006/relationships/image" Target="../media/image49.emf"/><Relationship Id="rId2" Type="http://schemas.openxmlformats.org/officeDocument/2006/relationships/image" Target="../media/image19.png"/><Relationship Id="rId1" Type="http://schemas.openxmlformats.org/officeDocument/2006/relationships/chart" Target="../charts/chart5.xml"/><Relationship Id="rId6" Type="http://schemas.openxmlformats.org/officeDocument/2006/relationships/image" Target="../media/image23.jpeg"/><Relationship Id="rId11" Type="http://schemas.openxmlformats.org/officeDocument/2006/relationships/image" Target="../media/image48.emf"/><Relationship Id="rId5" Type="http://schemas.openxmlformats.org/officeDocument/2006/relationships/image" Target="../media/image43.png"/><Relationship Id="rId10" Type="http://schemas.openxmlformats.org/officeDocument/2006/relationships/image" Target="../media/image47.emf"/><Relationship Id="rId4" Type="http://schemas.openxmlformats.org/officeDocument/2006/relationships/image" Target="../media/image42.png"/><Relationship Id="rId9" Type="http://schemas.openxmlformats.org/officeDocument/2006/relationships/image" Target="../media/image46.emf"/><Relationship Id="rId14" Type="http://schemas.openxmlformats.org/officeDocument/2006/relationships/image" Target="../media/image51.emf"/></Relationships>
</file>

<file path=xl/drawings/_rels/drawing8.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63.emf"/><Relationship Id="rId3" Type="http://schemas.openxmlformats.org/officeDocument/2006/relationships/image" Target="../media/image26.png"/><Relationship Id="rId7" Type="http://schemas.openxmlformats.org/officeDocument/2006/relationships/image" Target="../media/image62.emf"/><Relationship Id="rId12" Type="http://schemas.openxmlformats.org/officeDocument/2006/relationships/image" Target="../media/image49.emf"/><Relationship Id="rId2" Type="http://schemas.openxmlformats.org/officeDocument/2006/relationships/image" Target="../media/image19.png"/><Relationship Id="rId1" Type="http://schemas.openxmlformats.org/officeDocument/2006/relationships/chart" Target="../charts/chart6.xml"/><Relationship Id="rId6" Type="http://schemas.openxmlformats.org/officeDocument/2006/relationships/image" Target="../media/image61.jpeg"/><Relationship Id="rId11" Type="http://schemas.openxmlformats.org/officeDocument/2006/relationships/image" Target="../media/image48.emf"/><Relationship Id="rId5" Type="http://schemas.openxmlformats.org/officeDocument/2006/relationships/image" Target="../media/image60.png"/><Relationship Id="rId10" Type="http://schemas.openxmlformats.org/officeDocument/2006/relationships/image" Target="../media/image47.emf"/><Relationship Id="rId4" Type="http://schemas.openxmlformats.org/officeDocument/2006/relationships/image" Target="../media/image59.png"/><Relationship Id="rId9" Type="http://schemas.openxmlformats.org/officeDocument/2006/relationships/image" Target="../media/image46.emf"/></Relationships>
</file>

<file path=xl/drawings/_rels/drawing9.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66.png"/><Relationship Id="rId6" Type="http://schemas.openxmlformats.org/officeDocument/2006/relationships/image" Target="../media/image71.png"/><Relationship Id="rId5" Type="http://schemas.openxmlformats.org/officeDocument/2006/relationships/image" Target="../media/image70.png"/><Relationship Id="rId4" Type="http://schemas.openxmlformats.org/officeDocument/2006/relationships/image" Target="../media/image6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54.emf"/><Relationship Id="rId7" Type="http://schemas.openxmlformats.org/officeDocument/2006/relationships/image" Target="../media/image58.emf"/><Relationship Id="rId2" Type="http://schemas.openxmlformats.org/officeDocument/2006/relationships/image" Target="../media/image53.emf"/><Relationship Id="rId1" Type="http://schemas.openxmlformats.org/officeDocument/2006/relationships/image" Target="../media/image52.emf"/><Relationship Id="rId6" Type="http://schemas.openxmlformats.org/officeDocument/2006/relationships/image" Target="../media/image57.emf"/><Relationship Id="rId5" Type="http://schemas.openxmlformats.org/officeDocument/2006/relationships/image" Target="../media/image56.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emf"/><Relationship Id="rId1" Type="http://schemas.openxmlformats.org/officeDocument/2006/relationships/image" Target="../media/image64.emf"/><Relationship Id="rId6" Type="http://schemas.openxmlformats.org/officeDocument/2006/relationships/image" Target="../media/image65.emf"/><Relationship Id="rId5" Type="http://schemas.openxmlformats.org/officeDocument/2006/relationships/image" Target="../media/image56.emf"/><Relationship Id="rId4"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3</xdr:col>
      <xdr:colOff>323400</xdr:colOff>
      <xdr:row>40</xdr:row>
      <xdr:rowOff>131721</xdr:rowOff>
    </xdr:to>
    <xdr:pic>
      <xdr:nvPicPr>
        <xdr:cNvPr id="18" name="Slika 28">
          <a:extLst>
            <a:ext uri="{FF2B5EF4-FFF2-40B4-BE49-F238E27FC236}">
              <a16:creationId xmlns:a16="http://schemas.microsoft.com/office/drawing/2014/main" id="{8C244094-8ADE-47DB-8332-430A58A4A3E0}"/>
            </a:ext>
          </a:extLst>
        </xdr:cNvPr>
        <xdr:cNvPicPr>
          <a:picLocks noChangeAspect="1"/>
        </xdr:cNvPicPr>
      </xdr:nvPicPr>
      <xdr:blipFill rotWithShape="1">
        <a:blip xmlns:r="http://schemas.openxmlformats.org/officeDocument/2006/relationships" r:embed="rId1"/>
        <a:srcRect l="456" t="8963" r="67046" b="247"/>
        <a:stretch/>
      </xdr:blipFill>
      <xdr:spPr>
        <a:xfrm>
          <a:off x="0" y="876300"/>
          <a:ext cx="3600000" cy="6547761"/>
        </a:xfrm>
        <a:prstGeom prst="rect">
          <a:avLst/>
        </a:prstGeom>
        <a:ln>
          <a:solidFill>
            <a:schemeClr val="bg2"/>
          </a:solidFill>
        </a:ln>
      </xdr:spPr>
    </xdr:pic>
    <xdr:clientData/>
  </xdr:twoCellAnchor>
  <xdr:twoCellAnchor editAs="oneCell">
    <xdr:from>
      <xdr:col>0</xdr:col>
      <xdr:colOff>0</xdr:colOff>
      <xdr:row>0</xdr:row>
      <xdr:rowOff>0</xdr:rowOff>
    </xdr:from>
    <xdr:to>
      <xdr:col>1</xdr:col>
      <xdr:colOff>320040</xdr:colOff>
      <xdr:row>3</xdr:row>
      <xdr:rowOff>94669</xdr:rowOff>
    </xdr:to>
    <xdr:pic>
      <xdr:nvPicPr>
        <xdr:cNvPr id="5" name="Picture 4">
          <a:extLst>
            <a:ext uri="{FF2B5EF4-FFF2-40B4-BE49-F238E27FC236}">
              <a16:creationId xmlns:a16="http://schemas.microsoft.com/office/drawing/2014/main" id="{0EE1A44E-5CD2-4F27-B621-B417A35CC5C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96</xdr:row>
      <xdr:rowOff>152400</xdr:rowOff>
    </xdr:from>
    <xdr:to>
      <xdr:col>14</xdr:col>
      <xdr:colOff>133267</xdr:colOff>
      <xdr:row>121</xdr:row>
      <xdr:rowOff>124487</xdr:rowOff>
    </xdr:to>
    <xdr:pic>
      <xdr:nvPicPr>
        <xdr:cNvPr id="6" name="Picture 5">
          <a:extLst>
            <a:ext uri="{FF2B5EF4-FFF2-40B4-BE49-F238E27FC236}">
              <a16:creationId xmlns:a16="http://schemas.microsoft.com/office/drawing/2014/main" id="{F89EE24A-52FC-4DBC-8A26-A15E533134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830925"/>
          <a:ext cx="10947952" cy="4490747"/>
        </a:xfrm>
        <a:prstGeom prst="rect">
          <a:avLst/>
        </a:prstGeom>
      </xdr:spPr>
    </xdr:pic>
    <xdr:clientData/>
  </xdr:twoCellAnchor>
  <xdr:twoCellAnchor editAs="oneCell">
    <xdr:from>
      <xdr:col>0</xdr:col>
      <xdr:colOff>0</xdr:colOff>
      <xdr:row>128</xdr:row>
      <xdr:rowOff>133350</xdr:rowOff>
    </xdr:from>
    <xdr:to>
      <xdr:col>14</xdr:col>
      <xdr:colOff>133267</xdr:colOff>
      <xdr:row>161</xdr:row>
      <xdr:rowOff>35367</xdr:rowOff>
    </xdr:to>
    <xdr:pic>
      <xdr:nvPicPr>
        <xdr:cNvPr id="9" name="Picture 8">
          <a:extLst>
            <a:ext uri="{FF2B5EF4-FFF2-40B4-BE49-F238E27FC236}">
              <a16:creationId xmlns:a16="http://schemas.microsoft.com/office/drawing/2014/main" id="{64DF7E8B-0E23-4014-95B2-FB9AE707B7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5</xdr:col>
      <xdr:colOff>0</xdr:colOff>
      <xdr:row>7</xdr:row>
      <xdr:rowOff>0</xdr:rowOff>
    </xdr:from>
    <xdr:to>
      <xdr:col>12</xdr:col>
      <xdr:colOff>549865</xdr:colOff>
      <xdr:row>10</xdr:row>
      <xdr:rowOff>53393</xdr:rowOff>
    </xdr:to>
    <xdr:pic>
      <xdr:nvPicPr>
        <xdr:cNvPr id="3" name="Picture 2">
          <a:extLst>
            <a:ext uri="{FF2B5EF4-FFF2-40B4-BE49-F238E27FC236}">
              <a16:creationId xmlns:a16="http://schemas.microsoft.com/office/drawing/2014/main" id="{ED7970A0-D074-10BD-52D6-EBBAFC6D12D0}"/>
            </a:ext>
          </a:extLst>
        </xdr:cNvPr>
        <xdr:cNvPicPr>
          <a:picLocks noChangeAspect="1"/>
        </xdr:cNvPicPr>
      </xdr:nvPicPr>
      <xdr:blipFill>
        <a:blip xmlns:r="http://schemas.openxmlformats.org/officeDocument/2006/relationships" r:embed="rId5"/>
        <a:stretch>
          <a:fillRect/>
        </a:stretch>
      </xdr:blipFill>
      <xdr:spPr>
        <a:xfrm>
          <a:off x="4638675" y="1457325"/>
          <a:ext cx="5346655" cy="609653"/>
        </a:xfrm>
        <a:prstGeom prst="rect">
          <a:avLst/>
        </a:prstGeom>
      </xdr:spPr>
    </xdr:pic>
    <xdr:clientData/>
  </xdr:twoCellAnchor>
  <xdr:twoCellAnchor editAs="oneCell">
    <xdr:from>
      <xdr:col>5</xdr:col>
      <xdr:colOff>0</xdr:colOff>
      <xdr:row>15</xdr:row>
      <xdr:rowOff>0</xdr:rowOff>
    </xdr:from>
    <xdr:to>
      <xdr:col>12</xdr:col>
      <xdr:colOff>552461</xdr:colOff>
      <xdr:row>18</xdr:row>
      <xdr:rowOff>59056</xdr:rowOff>
    </xdr:to>
    <xdr:pic>
      <xdr:nvPicPr>
        <xdr:cNvPr id="4" name="Picture 3">
          <a:extLst>
            <a:ext uri="{FF2B5EF4-FFF2-40B4-BE49-F238E27FC236}">
              <a16:creationId xmlns:a16="http://schemas.microsoft.com/office/drawing/2014/main" id="{2E0EB6E0-0EB6-D04A-8BC3-61255BC35270}"/>
            </a:ext>
          </a:extLst>
        </xdr:cNvPr>
        <xdr:cNvPicPr>
          <a:picLocks noChangeAspect="1"/>
        </xdr:cNvPicPr>
      </xdr:nvPicPr>
      <xdr:blipFill>
        <a:blip xmlns:r="http://schemas.openxmlformats.org/officeDocument/2006/relationships" r:embed="rId6"/>
        <a:stretch>
          <a:fillRect/>
        </a:stretch>
      </xdr:blipFill>
      <xdr:spPr>
        <a:xfrm>
          <a:off x="4638675" y="2914650"/>
          <a:ext cx="5349251" cy="609601"/>
        </a:xfrm>
        <a:prstGeom prst="rect">
          <a:avLst/>
        </a:prstGeom>
      </xdr:spPr>
    </xdr:pic>
    <xdr:clientData/>
  </xdr:twoCellAnchor>
  <xdr:twoCellAnchor editAs="oneCell">
    <xdr:from>
      <xdr:col>5</xdr:col>
      <xdr:colOff>0</xdr:colOff>
      <xdr:row>19</xdr:row>
      <xdr:rowOff>0</xdr:rowOff>
    </xdr:from>
    <xdr:to>
      <xdr:col>12</xdr:col>
      <xdr:colOff>552461</xdr:colOff>
      <xdr:row>22</xdr:row>
      <xdr:rowOff>59056</xdr:rowOff>
    </xdr:to>
    <xdr:pic>
      <xdr:nvPicPr>
        <xdr:cNvPr id="7" name="Picture 6">
          <a:extLst>
            <a:ext uri="{FF2B5EF4-FFF2-40B4-BE49-F238E27FC236}">
              <a16:creationId xmlns:a16="http://schemas.microsoft.com/office/drawing/2014/main" id="{07E2F421-7C0D-8284-0DF8-E12F6C55B4BB}"/>
            </a:ext>
          </a:extLst>
        </xdr:cNvPr>
        <xdr:cNvPicPr>
          <a:picLocks noChangeAspect="1"/>
        </xdr:cNvPicPr>
      </xdr:nvPicPr>
      <xdr:blipFill>
        <a:blip xmlns:r="http://schemas.openxmlformats.org/officeDocument/2006/relationships" r:embed="rId7"/>
        <a:stretch>
          <a:fillRect/>
        </a:stretch>
      </xdr:blipFill>
      <xdr:spPr>
        <a:xfrm>
          <a:off x="4638675" y="3638550"/>
          <a:ext cx="5349251" cy="609601"/>
        </a:xfrm>
        <a:prstGeom prst="rect">
          <a:avLst/>
        </a:prstGeom>
      </xdr:spPr>
    </xdr:pic>
    <xdr:clientData/>
  </xdr:twoCellAnchor>
  <xdr:twoCellAnchor editAs="oneCell">
    <xdr:from>
      <xdr:col>5</xdr:col>
      <xdr:colOff>0</xdr:colOff>
      <xdr:row>23</xdr:row>
      <xdr:rowOff>0</xdr:rowOff>
    </xdr:from>
    <xdr:to>
      <xdr:col>12</xdr:col>
      <xdr:colOff>552461</xdr:colOff>
      <xdr:row>26</xdr:row>
      <xdr:rowOff>59056</xdr:rowOff>
    </xdr:to>
    <xdr:pic>
      <xdr:nvPicPr>
        <xdr:cNvPr id="8" name="Picture 7">
          <a:extLst>
            <a:ext uri="{FF2B5EF4-FFF2-40B4-BE49-F238E27FC236}">
              <a16:creationId xmlns:a16="http://schemas.microsoft.com/office/drawing/2014/main" id="{2EE10998-3447-918F-7D7A-7CB7A321B15B}"/>
            </a:ext>
          </a:extLst>
        </xdr:cNvPr>
        <xdr:cNvPicPr>
          <a:picLocks noChangeAspect="1"/>
        </xdr:cNvPicPr>
      </xdr:nvPicPr>
      <xdr:blipFill>
        <a:blip xmlns:r="http://schemas.openxmlformats.org/officeDocument/2006/relationships" r:embed="rId8"/>
        <a:stretch>
          <a:fillRect/>
        </a:stretch>
      </xdr:blipFill>
      <xdr:spPr>
        <a:xfrm>
          <a:off x="4638675" y="4362450"/>
          <a:ext cx="5349251" cy="609601"/>
        </a:xfrm>
        <a:prstGeom prst="rect">
          <a:avLst/>
        </a:prstGeom>
      </xdr:spPr>
    </xdr:pic>
    <xdr:clientData/>
  </xdr:twoCellAnchor>
  <xdr:twoCellAnchor editAs="oneCell">
    <xdr:from>
      <xdr:col>5</xdr:col>
      <xdr:colOff>0</xdr:colOff>
      <xdr:row>27</xdr:row>
      <xdr:rowOff>0</xdr:rowOff>
    </xdr:from>
    <xdr:to>
      <xdr:col>12</xdr:col>
      <xdr:colOff>552461</xdr:colOff>
      <xdr:row>30</xdr:row>
      <xdr:rowOff>59056</xdr:rowOff>
    </xdr:to>
    <xdr:pic>
      <xdr:nvPicPr>
        <xdr:cNvPr id="10" name="Picture 9">
          <a:extLst>
            <a:ext uri="{FF2B5EF4-FFF2-40B4-BE49-F238E27FC236}">
              <a16:creationId xmlns:a16="http://schemas.microsoft.com/office/drawing/2014/main" id="{2B7F773E-D27C-187D-57DA-CF9545ED3ECC}"/>
            </a:ext>
          </a:extLst>
        </xdr:cNvPr>
        <xdr:cNvPicPr>
          <a:picLocks noChangeAspect="1"/>
        </xdr:cNvPicPr>
      </xdr:nvPicPr>
      <xdr:blipFill>
        <a:blip xmlns:r="http://schemas.openxmlformats.org/officeDocument/2006/relationships" r:embed="rId9"/>
        <a:stretch>
          <a:fillRect/>
        </a:stretch>
      </xdr:blipFill>
      <xdr:spPr>
        <a:xfrm>
          <a:off x="4638675" y="5086350"/>
          <a:ext cx="5349251" cy="609601"/>
        </a:xfrm>
        <a:prstGeom prst="rect">
          <a:avLst/>
        </a:prstGeom>
      </xdr:spPr>
    </xdr:pic>
    <xdr:clientData/>
  </xdr:twoCellAnchor>
  <xdr:twoCellAnchor editAs="oneCell">
    <xdr:from>
      <xdr:col>5</xdr:col>
      <xdr:colOff>0</xdr:colOff>
      <xdr:row>31</xdr:row>
      <xdr:rowOff>0</xdr:rowOff>
    </xdr:from>
    <xdr:to>
      <xdr:col>12</xdr:col>
      <xdr:colOff>552461</xdr:colOff>
      <xdr:row>34</xdr:row>
      <xdr:rowOff>59056</xdr:rowOff>
    </xdr:to>
    <xdr:pic>
      <xdr:nvPicPr>
        <xdr:cNvPr id="11" name="Picture 10">
          <a:extLst>
            <a:ext uri="{FF2B5EF4-FFF2-40B4-BE49-F238E27FC236}">
              <a16:creationId xmlns:a16="http://schemas.microsoft.com/office/drawing/2014/main" id="{B13540C8-9BF3-4714-3D62-7B4993D2D2AF}"/>
            </a:ext>
          </a:extLst>
        </xdr:cNvPr>
        <xdr:cNvPicPr>
          <a:picLocks noChangeAspect="1"/>
        </xdr:cNvPicPr>
      </xdr:nvPicPr>
      <xdr:blipFill>
        <a:blip xmlns:r="http://schemas.openxmlformats.org/officeDocument/2006/relationships" r:embed="rId10"/>
        <a:stretch>
          <a:fillRect/>
        </a:stretch>
      </xdr:blipFill>
      <xdr:spPr>
        <a:xfrm>
          <a:off x="4638675" y="5810250"/>
          <a:ext cx="5349251" cy="609601"/>
        </a:xfrm>
        <a:prstGeom prst="rect">
          <a:avLst/>
        </a:prstGeom>
      </xdr:spPr>
    </xdr:pic>
    <xdr:clientData/>
  </xdr:twoCellAnchor>
  <xdr:twoCellAnchor editAs="oneCell">
    <xdr:from>
      <xdr:col>5</xdr:col>
      <xdr:colOff>0</xdr:colOff>
      <xdr:row>35</xdr:row>
      <xdr:rowOff>0</xdr:rowOff>
    </xdr:from>
    <xdr:to>
      <xdr:col>12</xdr:col>
      <xdr:colOff>552461</xdr:colOff>
      <xdr:row>38</xdr:row>
      <xdr:rowOff>59056</xdr:rowOff>
    </xdr:to>
    <xdr:pic>
      <xdr:nvPicPr>
        <xdr:cNvPr id="12" name="Picture 11">
          <a:extLst>
            <a:ext uri="{FF2B5EF4-FFF2-40B4-BE49-F238E27FC236}">
              <a16:creationId xmlns:a16="http://schemas.microsoft.com/office/drawing/2014/main" id="{F6FC6F42-0B77-6A33-BD11-CBEB89536FB0}"/>
            </a:ext>
          </a:extLst>
        </xdr:cNvPr>
        <xdr:cNvPicPr>
          <a:picLocks noChangeAspect="1"/>
        </xdr:cNvPicPr>
      </xdr:nvPicPr>
      <xdr:blipFill>
        <a:blip xmlns:r="http://schemas.openxmlformats.org/officeDocument/2006/relationships" r:embed="rId11"/>
        <a:stretch>
          <a:fillRect/>
        </a:stretch>
      </xdr:blipFill>
      <xdr:spPr>
        <a:xfrm>
          <a:off x="4638675" y="6534150"/>
          <a:ext cx="5349251" cy="609601"/>
        </a:xfrm>
        <a:prstGeom prst="rect">
          <a:avLst/>
        </a:prstGeom>
      </xdr:spPr>
    </xdr:pic>
    <xdr:clientData/>
  </xdr:twoCellAnchor>
  <xdr:twoCellAnchor editAs="oneCell">
    <xdr:from>
      <xdr:col>5</xdr:col>
      <xdr:colOff>0</xdr:colOff>
      <xdr:row>39</xdr:row>
      <xdr:rowOff>0</xdr:rowOff>
    </xdr:from>
    <xdr:to>
      <xdr:col>12</xdr:col>
      <xdr:colOff>552461</xdr:colOff>
      <xdr:row>42</xdr:row>
      <xdr:rowOff>59056</xdr:rowOff>
    </xdr:to>
    <xdr:pic>
      <xdr:nvPicPr>
        <xdr:cNvPr id="14" name="Picture 13">
          <a:extLst>
            <a:ext uri="{FF2B5EF4-FFF2-40B4-BE49-F238E27FC236}">
              <a16:creationId xmlns:a16="http://schemas.microsoft.com/office/drawing/2014/main" id="{2D0B2102-5C0B-0B3A-176D-EDFC96E7DD6A}"/>
            </a:ext>
          </a:extLst>
        </xdr:cNvPr>
        <xdr:cNvPicPr>
          <a:picLocks noChangeAspect="1"/>
        </xdr:cNvPicPr>
      </xdr:nvPicPr>
      <xdr:blipFill>
        <a:blip xmlns:r="http://schemas.openxmlformats.org/officeDocument/2006/relationships" r:embed="rId12"/>
        <a:stretch>
          <a:fillRect/>
        </a:stretch>
      </xdr:blipFill>
      <xdr:spPr>
        <a:xfrm>
          <a:off x="4638675" y="7258050"/>
          <a:ext cx="5349251" cy="609601"/>
        </a:xfrm>
        <a:prstGeom prst="rect">
          <a:avLst/>
        </a:prstGeom>
      </xdr:spPr>
    </xdr:pic>
    <xdr:clientData/>
  </xdr:twoCellAnchor>
  <xdr:twoCellAnchor editAs="oneCell">
    <xdr:from>
      <xdr:col>5</xdr:col>
      <xdr:colOff>0</xdr:colOff>
      <xdr:row>11</xdr:row>
      <xdr:rowOff>0</xdr:rowOff>
    </xdr:from>
    <xdr:to>
      <xdr:col>12</xdr:col>
      <xdr:colOff>552461</xdr:colOff>
      <xdr:row>14</xdr:row>
      <xdr:rowOff>59056</xdr:rowOff>
    </xdr:to>
    <xdr:pic>
      <xdr:nvPicPr>
        <xdr:cNvPr id="15" name="Picture 14">
          <a:extLst>
            <a:ext uri="{FF2B5EF4-FFF2-40B4-BE49-F238E27FC236}">
              <a16:creationId xmlns:a16="http://schemas.microsoft.com/office/drawing/2014/main" id="{EE20100C-2251-453F-ACF6-8FE426D5E155}"/>
            </a:ext>
          </a:extLst>
        </xdr:cNvPr>
        <xdr:cNvPicPr>
          <a:picLocks noChangeAspect="1"/>
        </xdr:cNvPicPr>
      </xdr:nvPicPr>
      <xdr:blipFill>
        <a:blip xmlns:r="http://schemas.openxmlformats.org/officeDocument/2006/relationships" r:embed="rId13"/>
        <a:stretch>
          <a:fillRect/>
        </a:stretch>
      </xdr:blipFill>
      <xdr:spPr>
        <a:xfrm>
          <a:off x="4638675" y="2190750"/>
          <a:ext cx="5349251" cy="6096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42</xdr:row>
          <xdr:rowOff>28575</xdr:rowOff>
        </xdr:from>
        <xdr:to>
          <xdr:col>12</xdr:col>
          <xdr:colOff>211455</xdr:colOff>
          <xdr:row>55</xdr:row>
          <xdr:rowOff>57150</xdr:rowOff>
        </xdr:to>
        <xdr:pic>
          <xdr:nvPicPr>
            <xdr:cNvPr id="16" name="Picture 15">
              <a:extLst>
                <a:ext uri="{FF2B5EF4-FFF2-40B4-BE49-F238E27FC236}">
                  <a16:creationId xmlns:a16="http://schemas.microsoft.com/office/drawing/2014/main" id="{AE42246B-F647-A861-9C3D-9BDA8563D8F3}"/>
                </a:ext>
              </a:extLst>
            </xdr:cNvPr>
            <xdr:cNvPicPr>
              <a:picLocks noChangeAspect="1" noChangeArrowheads="1"/>
              <a:extLst>
                <a:ext uri="{84589F7E-364E-4C9E-8A38-B11213B215E9}">
                  <a14:cameraTool cellRange="'FTV-paneel'!$J$53:$S$65" spid="_x0000_s1230"/>
                </a:ext>
              </a:extLst>
            </xdr:cNvPicPr>
          </xdr:nvPicPr>
          <xdr:blipFill>
            <a:blip xmlns:r="http://schemas.openxmlformats.org/officeDocument/2006/relationships" r:embed="rId14"/>
            <a:srcRect/>
            <a:stretch>
              <a:fillRect/>
            </a:stretch>
          </xdr:blipFill>
          <xdr:spPr bwMode="auto">
            <a:xfrm>
              <a:off x="38100" y="7829550"/>
              <a:ext cx="9620250" cy="2371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1171575</xdr:colOff>
      <xdr:row>58</xdr:row>
      <xdr:rowOff>43816</xdr:rowOff>
    </xdr:from>
    <xdr:to>
      <xdr:col>1</xdr:col>
      <xdr:colOff>1000125</xdr:colOff>
      <xdr:row>66</xdr:row>
      <xdr:rowOff>133351</xdr:rowOff>
    </xdr:to>
    <xdr:pic>
      <xdr:nvPicPr>
        <xdr:cNvPr id="2" name="Picture 1">
          <a:extLst>
            <a:ext uri="{FF2B5EF4-FFF2-40B4-BE49-F238E27FC236}">
              <a16:creationId xmlns:a16="http://schemas.microsoft.com/office/drawing/2014/main" id="{766CB64E-B057-44D3-81AE-1B8CD55EF7F7}"/>
            </a:ext>
          </a:extLst>
        </xdr:cNvPr>
        <xdr:cNvPicPr>
          <a:picLocks noChangeAspect="1"/>
        </xdr:cNvPicPr>
      </xdr:nvPicPr>
      <xdr:blipFill rotWithShape="1">
        <a:blip xmlns:r="http://schemas.openxmlformats.org/officeDocument/2006/relationships" r:embed="rId15"/>
        <a:srcRect l="16332" t="10486" r="69291" b="50525"/>
        <a:stretch>
          <a:fillRect/>
        </a:stretch>
      </xdr:blipFill>
      <xdr:spPr>
        <a:xfrm>
          <a:off x="1171575" y="10816591"/>
          <a:ext cx="1171575" cy="1537335"/>
        </a:xfrm>
        <a:prstGeom prst="rect">
          <a:avLst/>
        </a:prstGeom>
      </xdr:spPr>
    </xdr:pic>
    <xdr:clientData/>
  </xdr:twoCellAnchor>
  <xdr:twoCellAnchor editAs="oneCell">
    <xdr:from>
      <xdr:col>5</xdr:col>
      <xdr:colOff>36195</xdr:colOff>
      <xdr:row>57</xdr:row>
      <xdr:rowOff>236221</xdr:rowOff>
    </xdr:from>
    <xdr:to>
      <xdr:col>6</xdr:col>
      <xdr:colOff>516255</xdr:colOff>
      <xdr:row>66</xdr:row>
      <xdr:rowOff>93346</xdr:rowOff>
    </xdr:to>
    <xdr:pic>
      <xdr:nvPicPr>
        <xdr:cNvPr id="13" name="Picture 12">
          <a:extLst>
            <a:ext uri="{FF2B5EF4-FFF2-40B4-BE49-F238E27FC236}">
              <a16:creationId xmlns:a16="http://schemas.microsoft.com/office/drawing/2014/main" id="{2BC9B1B2-FA48-44A4-81F0-FDDB67F187DE}"/>
            </a:ext>
          </a:extLst>
        </xdr:cNvPr>
        <xdr:cNvPicPr>
          <a:picLocks noChangeAspect="1"/>
        </xdr:cNvPicPr>
      </xdr:nvPicPr>
      <xdr:blipFill rotWithShape="1">
        <a:blip xmlns:r="http://schemas.openxmlformats.org/officeDocument/2006/relationships" r:embed="rId15"/>
        <a:srcRect l="53214" t="8153" r="32409" b="52858"/>
        <a:stretch>
          <a:fillRect/>
        </a:stretch>
      </xdr:blipFill>
      <xdr:spPr>
        <a:xfrm>
          <a:off x="4674870" y="10751821"/>
          <a:ext cx="1165860" cy="1543050"/>
        </a:xfrm>
        <a:prstGeom prst="rect">
          <a:avLst/>
        </a:prstGeom>
      </xdr:spPr>
    </xdr:pic>
    <xdr:clientData/>
  </xdr:twoCellAnchor>
  <xdr:twoCellAnchor editAs="oneCell">
    <xdr:from>
      <xdr:col>9</xdr:col>
      <xdr:colOff>340995</xdr:colOff>
      <xdr:row>58</xdr:row>
      <xdr:rowOff>20956</xdr:rowOff>
    </xdr:from>
    <xdr:to>
      <xdr:col>11</xdr:col>
      <xdr:colOff>177165</xdr:colOff>
      <xdr:row>66</xdr:row>
      <xdr:rowOff>95251</xdr:rowOff>
    </xdr:to>
    <xdr:pic>
      <xdr:nvPicPr>
        <xdr:cNvPr id="17" name="Picture 16">
          <a:extLst>
            <a:ext uri="{FF2B5EF4-FFF2-40B4-BE49-F238E27FC236}">
              <a16:creationId xmlns:a16="http://schemas.microsoft.com/office/drawing/2014/main" id="{5C5FBCE2-3056-45B0-B16E-DA05EC4A5FEF}"/>
            </a:ext>
          </a:extLst>
        </xdr:cNvPr>
        <xdr:cNvPicPr>
          <a:picLocks noChangeAspect="1"/>
        </xdr:cNvPicPr>
      </xdr:nvPicPr>
      <xdr:blipFill rotWithShape="1">
        <a:blip xmlns:r="http://schemas.openxmlformats.org/officeDocument/2006/relationships" r:embed="rId15"/>
        <a:srcRect l="87507" t="7370" r="-1884" b="53641"/>
        <a:stretch>
          <a:fillRect/>
        </a:stretch>
      </xdr:blipFill>
      <xdr:spPr>
        <a:xfrm>
          <a:off x="7722870" y="10793731"/>
          <a:ext cx="1207770" cy="1522095"/>
        </a:xfrm>
        <a:prstGeom prst="rect">
          <a:avLst/>
        </a:prstGeom>
      </xdr:spPr>
    </xdr:pic>
    <xdr:clientData/>
  </xdr:twoCellAnchor>
  <xdr:twoCellAnchor editAs="oneCell">
    <xdr:from>
      <xdr:col>0</xdr:col>
      <xdr:colOff>1043940</xdr:colOff>
      <xdr:row>67</xdr:row>
      <xdr:rowOff>236221</xdr:rowOff>
    </xdr:from>
    <xdr:to>
      <xdr:col>1</xdr:col>
      <xdr:colOff>874395</xdr:colOff>
      <xdr:row>76</xdr:row>
      <xdr:rowOff>110491</xdr:rowOff>
    </xdr:to>
    <xdr:pic>
      <xdr:nvPicPr>
        <xdr:cNvPr id="20" name="Picture 19">
          <a:extLst>
            <a:ext uri="{FF2B5EF4-FFF2-40B4-BE49-F238E27FC236}">
              <a16:creationId xmlns:a16="http://schemas.microsoft.com/office/drawing/2014/main" id="{B133B54E-6C6F-4B84-B08B-275512D66BBE}"/>
            </a:ext>
          </a:extLst>
        </xdr:cNvPr>
        <xdr:cNvPicPr>
          <a:picLocks noChangeAspect="1"/>
        </xdr:cNvPicPr>
      </xdr:nvPicPr>
      <xdr:blipFill rotWithShape="1">
        <a:blip xmlns:r="http://schemas.openxmlformats.org/officeDocument/2006/relationships" r:embed="rId15"/>
        <a:srcRect l="16715" t="61085" r="68908" b="-74"/>
        <a:stretch>
          <a:fillRect/>
        </a:stretch>
      </xdr:blipFill>
      <xdr:spPr>
        <a:xfrm>
          <a:off x="1043940" y="12647296"/>
          <a:ext cx="1173480" cy="1560195"/>
        </a:xfrm>
        <a:prstGeom prst="rect">
          <a:avLst/>
        </a:prstGeom>
      </xdr:spPr>
    </xdr:pic>
    <xdr:clientData/>
  </xdr:twoCellAnchor>
  <xdr:twoCellAnchor editAs="oneCell">
    <xdr:from>
      <xdr:col>5</xdr:col>
      <xdr:colOff>53340</xdr:colOff>
      <xdr:row>68</xdr:row>
      <xdr:rowOff>55246</xdr:rowOff>
    </xdr:from>
    <xdr:to>
      <xdr:col>6</xdr:col>
      <xdr:colOff>542925</xdr:colOff>
      <xdr:row>76</xdr:row>
      <xdr:rowOff>144781</xdr:rowOff>
    </xdr:to>
    <xdr:pic>
      <xdr:nvPicPr>
        <xdr:cNvPr id="21" name="Picture 20">
          <a:extLst>
            <a:ext uri="{FF2B5EF4-FFF2-40B4-BE49-F238E27FC236}">
              <a16:creationId xmlns:a16="http://schemas.microsoft.com/office/drawing/2014/main" id="{F827C19F-A885-40E1-987D-7E0997A38F33}"/>
            </a:ext>
          </a:extLst>
        </xdr:cNvPr>
        <xdr:cNvPicPr>
          <a:picLocks noChangeAspect="1"/>
        </xdr:cNvPicPr>
      </xdr:nvPicPr>
      <xdr:blipFill rotWithShape="1">
        <a:blip xmlns:r="http://schemas.openxmlformats.org/officeDocument/2006/relationships" r:embed="rId15"/>
        <a:srcRect l="53881" t="60055" r="31742" b="956"/>
        <a:stretch>
          <a:fillRect/>
        </a:stretch>
      </xdr:blipFill>
      <xdr:spPr>
        <a:xfrm>
          <a:off x="4692015" y="12723496"/>
          <a:ext cx="1175385" cy="1537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320040</xdr:colOff>
      <xdr:row>3</xdr:row>
      <xdr:rowOff>98479</xdr:rowOff>
    </xdr:to>
    <xdr:pic>
      <xdr:nvPicPr>
        <xdr:cNvPr id="2" name="Picture 1">
          <a:extLst>
            <a:ext uri="{FF2B5EF4-FFF2-40B4-BE49-F238E27FC236}">
              <a16:creationId xmlns:a16="http://schemas.microsoft.com/office/drawing/2014/main" id="{2B0BAB2C-2680-4C8D-907D-9F1EDE94C1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609600</xdr:colOff>
      <xdr:row>7</xdr:row>
      <xdr:rowOff>142875</xdr:rowOff>
    </xdr:from>
    <xdr:to>
      <xdr:col>10</xdr:col>
      <xdr:colOff>440055</xdr:colOff>
      <xdr:row>13</xdr:row>
      <xdr:rowOff>20955</xdr:rowOff>
    </xdr:to>
    <xdr:pic>
      <xdr:nvPicPr>
        <xdr:cNvPr id="4" name="Picture 3">
          <a:extLst>
            <a:ext uri="{FF2B5EF4-FFF2-40B4-BE49-F238E27FC236}">
              <a16:creationId xmlns:a16="http://schemas.microsoft.com/office/drawing/2014/main" id="{E2E0D09A-C4A7-4621-9589-0FBBC12D9A1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581" t="17465" r="8747" b="68170"/>
        <a:stretch>
          <a:fillRect/>
        </a:stretch>
      </xdr:blipFill>
      <xdr:spPr>
        <a:xfrm>
          <a:off x="5419725" y="1628775"/>
          <a:ext cx="4010025" cy="1009650"/>
        </a:xfrm>
        <a:prstGeom prst="rect">
          <a:avLst/>
        </a:prstGeom>
      </xdr:spPr>
    </xdr:pic>
    <xdr:clientData/>
  </xdr:twoCellAnchor>
  <xdr:twoCellAnchor editAs="oneCell">
    <xdr:from>
      <xdr:col>3</xdr:col>
      <xdr:colOff>333375</xdr:colOff>
      <xdr:row>3</xdr:row>
      <xdr:rowOff>47625</xdr:rowOff>
    </xdr:from>
    <xdr:to>
      <xdr:col>5</xdr:col>
      <xdr:colOff>533401</xdr:colOff>
      <xdr:row>17</xdr:row>
      <xdr:rowOff>133350</xdr:rowOff>
    </xdr:to>
    <xdr:pic>
      <xdr:nvPicPr>
        <xdr:cNvPr id="6" name="Picture 5">
          <a:extLst>
            <a:ext uri="{FF2B5EF4-FFF2-40B4-BE49-F238E27FC236}">
              <a16:creationId xmlns:a16="http://schemas.microsoft.com/office/drawing/2014/main" id="{D3486161-5FB8-4D71-A1A6-6E8163041D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5152" r="72759" b="56268"/>
        <a:stretch>
          <a:fillRect/>
        </a:stretch>
      </xdr:blipFill>
      <xdr:spPr>
        <a:xfrm>
          <a:off x="3600450" y="781050"/>
          <a:ext cx="1743076" cy="2695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593449</xdr:colOff>
      <xdr:row>7</xdr:row>
      <xdr:rowOff>34358</xdr:rowOff>
    </xdr:from>
    <xdr:to>
      <xdr:col>17</xdr:col>
      <xdr:colOff>450574</xdr:colOff>
      <xdr:row>13</xdr:row>
      <xdr:rowOff>183253</xdr:rowOff>
    </xdr:to>
    <xdr:pic>
      <xdr:nvPicPr>
        <xdr:cNvPr id="28" name="Picture 27">
          <a:extLst>
            <a:ext uri="{FF2B5EF4-FFF2-40B4-BE49-F238E27FC236}">
              <a16:creationId xmlns:a16="http://schemas.microsoft.com/office/drawing/2014/main" id="{9204E35F-27C8-4726-960F-25359CD18851}"/>
            </a:ext>
          </a:extLst>
        </xdr:cNvPr>
        <xdr:cNvPicPr>
          <a:picLocks noChangeAspect="1"/>
        </xdr:cNvPicPr>
      </xdr:nvPicPr>
      <xdr:blipFill rotWithShape="1">
        <a:blip xmlns:r="http://schemas.openxmlformats.org/officeDocument/2006/relationships" r:embed="rId2"/>
        <a:srcRect t="14170" r="51248" b="26643"/>
        <a:stretch>
          <a:fillRect/>
        </a:stretch>
      </xdr:blipFill>
      <xdr:spPr>
        <a:xfrm>
          <a:off x="12893123" y="1516945"/>
          <a:ext cx="2441299" cy="1275330"/>
        </a:xfrm>
        <a:prstGeom prst="rect">
          <a:avLst/>
        </a:prstGeom>
      </xdr:spPr>
    </xdr:pic>
    <xdr:clientData/>
  </xdr:twoCellAnchor>
  <xdr:twoCellAnchor editAs="oneCell">
    <xdr:from>
      <xdr:col>17</xdr:col>
      <xdr:colOff>35582</xdr:colOff>
      <xdr:row>10</xdr:row>
      <xdr:rowOff>92830</xdr:rowOff>
    </xdr:from>
    <xdr:to>
      <xdr:col>21</xdr:col>
      <xdr:colOff>25675</xdr:colOff>
      <xdr:row>17</xdr:row>
      <xdr:rowOff>134155</xdr:rowOff>
    </xdr:to>
    <xdr:pic>
      <xdr:nvPicPr>
        <xdr:cNvPr id="2" name="Picture 1">
          <a:extLst>
            <a:ext uri="{FF2B5EF4-FFF2-40B4-BE49-F238E27FC236}">
              <a16:creationId xmlns:a16="http://schemas.microsoft.com/office/drawing/2014/main" id="{DD38123B-45E5-486A-A19C-59CDB45C4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919430" y="2138634"/>
          <a:ext cx="4454419" cy="1349978"/>
        </a:xfrm>
        <a:prstGeom prst="rect">
          <a:avLst/>
        </a:prstGeom>
      </xdr:spPr>
    </xdr:pic>
    <xdr:clientData/>
  </xdr:twoCellAnchor>
  <xdr:twoCellAnchor editAs="oneCell">
    <xdr:from>
      <xdr:col>3</xdr:col>
      <xdr:colOff>295275</xdr:colOff>
      <xdr:row>4</xdr:row>
      <xdr:rowOff>1</xdr:rowOff>
    </xdr:from>
    <xdr:to>
      <xdr:col>6</xdr:col>
      <xdr:colOff>723900</xdr:colOff>
      <xdr:row>17</xdr:row>
      <xdr:rowOff>11963</xdr:rowOff>
    </xdr:to>
    <xdr:pic>
      <xdr:nvPicPr>
        <xdr:cNvPr id="3" name="Picture 2">
          <a:extLst>
            <a:ext uri="{FF2B5EF4-FFF2-40B4-BE49-F238E27FC236}">
              <a16:creationId xmlns:a16="http://schemas.microsoft.com/office/drawing/2014/main" id="{D54A49DD-D1B0-EF75-3BE2-72ABB7402B52}"/>
            </a:ext>
          </a:extLst>
        </xdr:cNvPr>
        <xdr:cNvPicPr>
          <a:picLocks noChangeAspect="1"/>
        </xdr:cNvPicPr>
      </xdr:nvPicPr>
      <xdr:blipFill>
        <a:blip xmlns:r="http://schemas.openxmlformats.org/officeDocument/2006/relationships" r:embed="rId4"/>
        <a:stretch>
          <a:fillRect/>
        </a:stretch>
      </xdr:blipFill>
      <xdr:spPr>
        <a:xfrm>
          <a:off x="3562350" y="561976"/>
          <a:ext cx="2743200" cy="2450362"/>
        </a:xfrm>
        <a:prstGeom prst="rect">
          <a:avLst/>
        </a:prstGeom>
      </xdr:spPr>
    </xdr:pic>
    <xdr:clientData/>
  </xdr:twoCellAnchor>
  <xdr:twoCellAnchor editAs="oneCell">
    <xdr:from>
      <xdr:col>10</xdr:col>
      <xdr:colOff>800100</xdr:colOff>
      <xdr:row>6</xdr:row>
      <xdr:rowOff>180499</xdr:rowOff>
    </xdr:from>
    <xdr:to>
      <xdr:col>13</xdr:col>
      <xdr:colOff>533400</xdr:colOff>
      <xdr:row>17</xdr:row>
      <xdr:rowOff>72760</xdr:rowOff>
    </xdr:to>
    <xdr:pic>
      <xdr:nvPicPr>
        <xdr:cNvPr id="6" name="Picture 5">
          <a:extLst>
            <a:ext uri="{FF2B5EF4-FFF2-40B4-BE49-F238E27FC236}">
              <a16:creationId xmlns:a16="http://schemas.microsoft.com/office/drawing/2014/main" id="{91B9661F-595E-0A00-58E0-8E742E9D2C39}"/>
            </a:ext>
          </a:extLst>
        </xdr:cNvPr>
        <xdr:cNvPicPr>
          <a:picLocks noChangeAspect="1"/>
        </xdr:cNvPicPr>
      </xdr:nvPicPr>
      <xdr:blipFill>
        <a:blip xmlns:r="http://schemas.openxmlformats.org/officeDocument/2006/relationships" r:embed="rId5"/>
        <a:stretch>
          <a:fillRect/>
        </a:stretch>
      </xdr:blipFill>
      <xdr:spPr>
        <a:xfrm>
          <a:off x="9801225" y="1475899"/>
          <a:ext cx="2324100" cy="19496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3E47BF5-CCC9-94CC-65D2-567DECA9C53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0</xdr:colOff>
          <xdr:row>9</xdr:row>
          <xdr:rowOff>111993</xdr:rowOff>
        </xdr:from>
        <xdr:to>
          <xdr:col>10</xdr:col>
          <xdr:colOff>809625</xdr:colOff>
          <xdr:row>17</xdr:row>
          <xdr:rowOff>25711</xdr:rowOff>
        </xdr:to>
        <xdr:pic>
          <xdr:nvPicPr>
            <xdr:cNvPr id="7" name="Picture 6">
              <a:extLst>
                <a:ext uri="{FF2B5EF4-FFF2-40B4-BE49-F238E27FC236}">
                  <a16:creationId xmlns:a16="http://schemas.microsoft.com/office/drawing/2014/main" id="{2287B1C7-2B31-08AA-D662-64CF6216417C}"/>
                </a:ext>
              </a:extLst>
            </xdr:cNvPr>
            <xdr:cNvPicPr>
              <a:picLocks noChangeAspect="1" noChangeArrowheads="1"/>
              <a:extLst>
                <a:ext uri="{84589F7E-364E-4C9E-8A38-B11213B215E9}">
                  <a14:cameraTool cellRange="List_Values!$D$3:$E$8" spid="_x0000_s4476"/>
                </a:ext>
              </a:extLst>
            </xdr:cNvPicPr>
          </xdr:nvPicPr>
          <xdr:blipFill>
            <a:blip xmlns:r="http://schemas.openxmlformats.org/officeDocument/2006/relationships" r:embed="rId7"/>
            <a:srcRect/>
            <a:stretch>
              <a:fillRect/>
            </a:stretch>
          </xdr:blipFill>
          <xdr:spPr bwMode="auto">
            <a:xfrm>
              <a:off x="6505575" y="1978893"/>
              <a:ext cx="3200400" cy="1399618"/>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624253</xdr:colOff>
      <xdr:row>4</xdr:row>
      <xdr:rowOff>133351</xdr:rowOff>
    </xdr:from>
    <xdr:to>
      <xdr:col>18</xdr:col>
      <xdr:colOff>407459</xdr:colOff>
      <xdr:row>12</xdr:row>
      <xdr:rowOff>114301</xdr:rowOff>
    </xdr:to>
    <xdr:pic>
      <xdr:nvPicPr>
        <xdr:cNvPr id="4" name="Picture 3">
          <a:extLst>
            <a:ext uri="{FF2B5EF4-FFF2-40B4-BE49-F238E27FC236}">
              <a16:creationId xmlns:a16="http://schemas.microsoft.com/office/drawing/2014/main" id="{A52B251D-1C75-4E63-9A8F-71F168076FFF}"/>
            </a:ext>
          </a:extLst>
        </xdr:cNvPr>
        <xdr:cNvPicPr>
          <a:picLocks noChangeAspect="1"/>
        </xdr:cNvPicPr>
      </xdr:nvPicPr>
      <xdr:blipFill rotWithShape="1">
        <a:blip xmlns:r="http://schemas.openxmlformats.org/officeDocument/2006/relationships" r:embed="rId2"/>
        <a:srcRect l="50869" t="6881" r="379" b="22236"/>
        <a:stretch>
          <a:fillRect/>
        </a:stretch>
      </xdr:blipFill>
      <xdr:spPr>
        <a:xfrm>
          <a:off x="13835428" y="1047751"/>
          <a:ext cx="2364481" cy="1485900"/>
        </a:xfrm>
        <a:prstGeom prst="rect">
          <a:avLst/>
        </a:prstGeom>
      </xdr:spPr>
    </xdr:pic>
    <xdr:clientData/>
  </xdr:twoCellAnchor>
  <xdr:twoCellAnchor editAs="oneCell">
    <xdr:from>
      <xdr:col>6</xdr:col>
      <xdr:colOff>740020</xdr:colOff>
      <xdr:row>4</xdr:row>
      <xdr:rowOff>7327</xdr:rowOff>
    </xdr:from>
    <xdr:to>
      <xdr:col>10</xdr:col>
      <xdr:colOff>2748</xdr:colOff>
      <xdr:row>9</xdr:row>
      <xdr:rowOff>7327</xdr:rowOff>
    </xdr:to>
    <xdr:pic>
      <xdr:nvPicPr>
        <xdr:cNvPr id="16" name="Picture 15">
          <a:extLst>
            <a:ext uri="{FF2B5EF4-FFF2-40B4-BE49-F238E27FC236}">
              <a16:creationId xmlns:a16="http://schemas.microsoft.com/office/drawing/2014/main" id="{42B8D523-830E-4D7D-AD88-2A3AF00C86E1}"/>
            </a:ext>
          </a:extLst>
        </xdr:cNvPr>
        <xdr:cNvPicPr>
          <a:picLocks noChangeAspect="1"/>
        </xdr:cNvPicPr>
      </xdr:nvPicPr>
      <xdr:blipFill rotWithShape="1">
        <a:blip xmlns:r="http://schemas.openxmlformats.org/officeDocument/2006/relationships" r:embed="rId3"/>
        <a:srcRect l="17940" t="11381" r="47444" b="72824"/>
        <a:stretch/>
      </xdr:blipFill>
      <xdr:spPr>
        <a:xfrm>
          <a:off x="6447693" y="571500"/>
          <a:ext cx="2512218" cy="952500"/>
        </a:xfrm>
        <a:prstGeom prst="rect">
          <a:avLst/>
        </a:prstGeom>
      </xdr:spPr>
    </xdr:pic>
    <xdr:clientData/>
  </xdr:twoCellAnchor>
  <xdr:twoCellAnchor editAs="oneCell">
    <xdr:from>
      <xdr:col>3</xdr:col>
      <xdr:colOff>209550</xdr:colOff>
      <xdr:row>4</xdr:row>
      <xdr:rowOff>0</xdr:rowOff>
    </xdr:from>
    <xdr:to>
      <xdr:col>6</xdr:col>
      <xdr:colOff>509510</xdr:colOff>
      <xdr:row>17</xdr:row>
      <xdr:rowOff>9525</xdr:rowOff>
    </xdr:to>
    <xdr:pic>
      <xdr:nvPicPr>
        <xdr:cNvPr id="2" name="Picture 1">
          <a:extLst>
            <a:ext uri="{FF2B5EF4-FFF2-40B4-BE49-F238E27FC236}">
              <a16:creationId xmlns:a16="http://schemas.microsoft.com/office/drawing/2014/main" id="{F3AC1F6D-DE59-B220-CE7B-7D3EA64A28DF}"/>
            </a:ext>
          </a:extLst>
        </xdr:cNvPr>
        <xdr:cNvPicPr>
          <a:picLocks noChangeAspect="1"/>
        </xdr:cNvPicPr>
      </xdr:nvPicPr>
      <xdr:blipFill>
        <a:blip xmlns:r="http://schemas.openxmlformats.org/officeDocument/2006/relationships" r:embed="rId4"/>
        <a:stretch>
          <a:fillRect/>
        </a:stretch>
      </xdr:blipFill>
      <xdr:spPr>
        <a:xfrm>
          <a:off x="3476625" y="561975"/>
          <a:ext cx="2728835" cy="2447925"/>
        </a:xfrm>
        <a:prstGeom prst="rect">
          <a:avLst/>
        </a:prstGeom>
      </xdr:spPr>
    </xdr:pic>
    <xdr:clientData/>
  </xdr:twoCellAnchor>
  <xdr:twoCellAnchor editAs="oneCell">
    <xdr:from>
      <xdr:col>10</xdr:col>
      <xdr:colOff>285749</xdr:colOff>
      <xdr:row>5</xdr:row>
      <xdr:rowOff>105657</xdr:rowOff>
    </xdr:from>
    <xdr:to>
      <xdr:col>14</xdr:col>
      <xdr:colOff>546699</xdr:colOff>
      <xdr:row>17</xdr:row>
      <xdr:rowOff>63532</xdr:rowOff>
    </xdr:to>
    <xdr:pic>
      <xdr:nvPicPr>
        <xdr:cNvPr id="5" name="Picture 4">
          <a:extLst>
            <a:ext uri="{FF2B5EF4-FFF2-40B4-BE49-F238E27FC236}">
              <a16:creationId xmlns:a16="http://schemas.microsoft.com/office/drawing/2014/main" id="{FCC9D5D6-F80D-07A5-F698-CC820EB70734}"/>
            </a:ext>
          </a:extLst>
        </xdr:cNvPr>
        <xdr:cNvPicPr>
          <a:picLocks noChangeAspect="1"/>
        </xdr:cNvPicPr>
      </xdr:nvPicPr>
      <xdr:blipFill>
        <a:blip xmlns:r="http://schemas.openxmlformats.org/officeDocument/2006/relationships" r:embed="rId5"/>
        <a:stretch>
          <a:fillRect/>
        </a:stretch>
      </xdr:blipFill>
      <xdr:spPr>
        <a:xfrm>
          <a:off x="9246576" y="860330"/>
          <a:ext cx="3587373" cy="2214567"/>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6" name="Picture 5">
          <a:extLst>
            <a:ext uri="{FF2B5EF4-FFF2-40B4-BE49-F238E27FC236}">
              <a16:creationId xmlns:a16="http://schemas.microsoft.com/office/drawing/2014/main" id="{ADBE0007-6699-4DCB-950D-347B02A765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695326</xdr:colOff>
          <xdr:row>10</xdr:row>
          <xdr:rowOff>95250</xdr:rowOff>
        </xdr:from>
        <xdr:to>
          <xdr:col>10</xdr:col>
          <xdr:colOff>314326</xdr:colOff>
          <xdr:row>17</xdr:row>
          <xdr:rowOff>39984</xdr:rowOff>
        </xdr:to>
        <xdr:pic>
          <xdr:nvPicPr>
            <xdr:cNvPr id="7" name="Picture 6">
              <a:extLst>
                <a:ext uri="{FF2B5EF4-FFF2-40B4-BE49-F238E27FC236}">
                  <a16:creationId xmlns:a16="http://schemas.microsoft.com/office/drawing/2014/main" id="{2DD86138-BF00-D4A2-93B2-2B7F7F76AA5C}"/>
                </a:ext>
              </a:extLst>
            </xdr:cNvPr>
            <xdr:cNvPicPr>
              <a:picLocks noChangeAspect="1" noChangeArrowheads="1"/>
              <a:extLst>
                <a:ext uri="{84589F7E-364E-4C9E-8A38-B11213B215E9}">
                  <a14:cameraTool cellRange="List_Values!$D$11:$E$16" spid="_x0000_s5513"/>
                </a:ext>
              </a:extLst>
            </xdr:cNvPicPr>
          </xdr:nvPicPr>
          <xdr:blipFill>
            <a:blip xmlns:r="http://schemas.openxmlformats.org/officeDocument/2006/relationships" r:embed="rId7"/>
            <a:srcRect/>
            <a:stretch>
              <a:fillRect/>
            </a:stretch>
          </xdr:blipFill>
          <xdr:spPr bwMode="auto">
            <a:xfrm>
              <a:off x="6391276" y="2143125"/>
              <a:ext cx="2857500" cy="1249659"/>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695325</xdr:colOff>
          <xdr:row>10</xdr:row>
          <xdr:rowOff>95250</xdr:rowOff>
        </xdr:from>
        <xdr:to>
          <xdr:col>10</xdr:col>
          <xdr:colOff>314325</xdr:colOff>
          <xdr:row>17</xdr:row>
          <xdr:rowOff>38100</xdr:rowOff>
        </xdr:to>
        <xdr:pic>
          <xdr:nvPicPr>
            <xdr:cNvPr id="5397" name="Picture 6">
              <a:extLst>
                <a:ext uri="{FF2B5EF4-FFF2-40B4-BE49-F238E27FC236}">
                  <a16:creationId xmlns:a16="http://schemas.microsoft.com/office/drawing/2014/main" id="{21F35B0A-6758-5E23-530A-9D97BFBF7E03}"/>
                </a:ext>
              </a:extLst>
            </xdr:cNvPr>
            <xdr:cNvPicPr>
              <a:picLocks noChangeAspect="1" noChangeArrowheads="1"/>
              <a:extLst>
                <a:ext uri="{84589F7E-364E-4C9E-8A38-B11213B215E9}">
                  <a14:cameraTool cellRange="List_Values!$D$11:$E$16" spid="_x0000_s5514"/>
                </a:ext>
              </a:extLst>
            </xdr:cNvPicPr>
          </xdr:nvPicPr>
          <xdr:blipFill>
            <a:blip xmlns:r="http://schemas.openxmlformats.org/officeDocument/2006/relationships" r:embed="rId7"/>
            <a:srcRect/>
            <a:stretch>
              <a:fillRect/>
            </a:stretch>
          </xdr:blipFill>
          <xdr:spPr bwMode="auto">
            <a:xfrm>
              <a:off x="6391275" y="2143125"/>
              <a:ext cx="2857500" cy="1247775"/>
            </a:xfrm>
            <a:prstGeom prst="rect">
              <a:avLst/>
            </a:prstGeom>
            <a:solidFill>
              <a:srgbClr val="FFFFFF" mc:Ignorable="a14" a14:legacySpreadsheetColorIndex="9"/>
            </a:solidFill>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507310</xdr:colOff>
      <xdr:row>6</xdr:row>
      <xdr:rowOff>27295</xdr:rowOff>
    </xdr:from>
    <xdr:to>
      <xdr:col>17</xdr:col>
      <xdr:colOff>590135</xdr:colOff>
      <xdr:row>13</xdr:row>
      <xdr:rowOff>114301</xdr:rowOff>
    </xdr:to>
    <xdr:pic>
      <xdr:nvPicPr>
        <xdr:cNvPr id="9" name="Picture 8">
          <a:extLst>
            <a:ext uri="{FF2B5EF4-FFF2-40B4-BE49-F238E27FC236}">
              <a16:creationId xmlns:a16="http://schemas.microsoft.com/office/drawing/2014/main" id="{3437BAED-8253-415A-B10C-39C4E54F4FA3}"/>
            </a:ext>
          </a:extLst>
        </xdr:cNvPr>
        <xdr:cNvPicPr>
          <a:picLocks noChangeAspect="1"/>
        </xdr:cNvPicPr>
      </xdr:nvPicPr>
      <xdr:blipFill rotWithShape="1">
        <a:blip xmlns:r="http://schemas.openxmlformats.org/officeDocument/2006/relationships" r:embed="rId2"/>
        <a:srcRect t="14170" r="51248" b="26241"/>
        <a:stretch>
          <a:fillRect/>
        </a:stretch>
      </xdr:blipFill>
      <xdr:spPr>
        <a:xfrm>
          <a:off x="12908860" y="1322695"/>
          <a:ext cx="2664100" cy="1401456"/>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15" name="Picture 14">
          <a:extLst>
            <a:ext uri="{FF2B5EF4-FFF2-40B4-BE49-F238E27FC236}">
              <a16:creationId xmlns:a16="http://schemas.microsoft.com/office/drawing/2014/main" id="{C5ACF38D-ED7B-4235-B6F0-594348559BE3}"/>
            </a:ext>
          </a:extLst>
        </xdr:cNvPr>
        <xdr:cNvPicPr>
          <a:picLocks noChangeAspect="1"/>
        </xdr:cNvPicPr>
      </xdr:nvPicPr>
      <xdr:blipFill rotWithShape="1">
        <a:blip xmlns:r="http://schemas.openxmlformats.org/officeDocument/2006/relationships" r:embed="rId3"/>
        <a:srcRect l="1053" t="16222" r="62340" b="67875"/>
        <a:stretch/>
      </xdr:blipFill>
      <xdr:spPr>
        <a:xfrm>
          <a:off x="6526696" y="762000"/>
          <a:ext cx="2667000"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2" name="Picture 1">
          <a:extLst>
            <a:ext uri="{FF2B5EF4-FFF2-40B4-BE49-F238E27FC236}">
              <a16:creationId xmlns:a16="http://schemas.microsoft.com/office/drawing/2014/main" id="{DC722739-F74D-4573-B65B-4CB8C192E213}"/>
            </a:ext>
          </a:extLst>
        </xdr:cNvPr>
        <xdr:cNvPicPr>
          <a:picLocks noChangeAspect="1"/>
        </xdr:cNvPicPr>
      </xdr:nvPicPr>
      <xdr:blipFill>
        <a:blip xmlns:r="http://schemas.openxmlformats.org/officeDocument/2006/relationships" r:embed="rId4"/>
        <a:stretch>
          <a:fillRect/>
        </a:stretch>
      </xdr:blipFill>
      <xdr:spPr>
        <a:xfrm>
          <a:off x="3528391" y="745436"/>
          <a:ext cx="2719227" cy="2451652"/>
        </a:xfrm>
        <a:prstGeom prst="rect">
          <a:avLst/>
        </a:prstGeom>
      </xdr:spPr>
    </xdr:pic>
    <xdr:clientData/>
  </xdr:twoCellAnchor>
  <xdr:twoCellAnchor editAs="oneCell">
    <xdr:from>
      <xdr:col>10</xdr:col>
      <xdr:colOff>571444</xdr:colOff>
      <xdr:row>4</xdr:row>
      <xdr:rowOff>149086</xdr:rowOff>
    </xdr:from>
    <xdr:to>
      <xdr:col>13</xdr:col>
      <xdr:colOff>810162</xdr:colOff>
      <xdr:row>17</xdr:row>
      <xdr:rowOff>64279</xdr:rowOff>
    </xdr:to>
    <xdr:pic>
      <xdr:nvPicPr>
        <xdr:cNvPr id="5" name="Picture 4">
          <a:extLst>
            <a:ext uri="{FF2B5EF4-FFF2-40B4-BE49-F238E27FC236}">
              <a16:creationId xmlns:a16="http://schemas.microsoft.com/office/drawing/2014/main" id="{14C87E28-EC39-880D-BFD0-3B93B132BA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505894" y="1063486"/>
          <a:ext cx="2743793"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6" name="Picture 5">
          <a:extLst>
            <a:ext uri="{FF2B5EF4-FFF2-40B4-BE49-F238E27FC236}">
              <a16:creationId xmlns:a16="http://schemas.microsoft.com/office/drawing/2014/main" id="{83283659-7330-4417-9876-A2800056641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xdr:colOff>
          <xdr:row>10</xdr:row>
          <xdr:rowOff>133351</xdr:rowOff>
        </xdr:from>
        <xdr:to>
          <xdr:col>10</xdr:col>
          <xdr:colOff>314325</xdr:colOff>
          <xdr:row>17</xdr:row>
          <xdr:rowOff>28098</xdr:rowOff>
        </xdr:to>
        <xdr:pic>
          <xdr:nvPicPr>
            <xdr:cNvPr id="4" name="Picture 3">
              <a:extLst>
                <a:ext uri="{FF2B5EF4-FFF2-40B4-BE49-F238E27FC236}">
                  <a16:creationId xmlns:a16="http://schemas.microsoft.com/office/drawing/2014/main" id="{339CDF5A-54EC-A236-C0A2-4FDD1685B446}"/>
                </a:ext>
              </a:extLst>
            </xdr:cNvPr>
            <xdr:cNvPicPr>
              <a:picLocks noChangeAspect="1" noChangeArrowheads="1"/>
              <a:extLst>
                <a:ext uri="{84589F7E-364E-4C9E-8A38-B11213B215E9}">
                  <a14:cameraTool cellRange="List_Values!$D$19:$E$24" spid="_x0000_s6485"/>
                </a:ext>
              </a:extLst>
            </xdr:cNvPicPr>
          </xdr:nvPicPr>
          <xdr:blipFill>
            <a:blip xmlns:r="http://schemas.openxmlformats.org/officeDocument/2006/relationships" r:embed="rId7"/>
            <a:srcRect/>
            <a:stretch>
              <a:fillRect/>
            </a:stretch>
          </xdr:blipFill>
          <xdr:spPr bwMode="auto">
            <a:xfrm>
              <a:off x="6505576" y="2181226"/>
              <a:ext cx="2743199" cy="1199672"/>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3DEA9761-3281-4DFE-A318-42BD027EE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497785</xdr:colOff>
      <xdr:row>6</xdr:row>
      <xdr:rowOff>8244</xdr:rowOff>
    </xdr:from>
    <xdr:to>
      <xdr:col>17</xdr:col>
      <xdr:colOff>580610</xdr:colOff>
      <xdr:row>13</xdr:row>
      <xdr:rowOff>133349</xdr:rowOff>
    </xdr:to>
    <xdr:pic>
      <xdr:nvPicPr>
        <xdr:cNvPr id="3" name="Picture 2">
          <a:extLst>
            <a:ext uri="{FF2B5EF4-FFF2-40B4-BE49-F238E27FC236}">
              <a16:creationId xmlns:a16="http://schemas.microsoft.com/office/drawing/2014/main" id="{7C31F4CA-836B-424D-8AAD-8EA4F18D08DB}"/>
            </a:ext>
          </a:extLst>
        </xdr:cNvPr>
        <xdr:cNvPicPr>
          <a:picLocks noChangeAspect="1"/>
        </xdr:cNvPicPr>
      </xdr:nvPicPr>
      <xdr:blipFill rotWithShape="1">
        <a:blip xmlns:r="http://schemas.openxmlformats.org/officeDocument/2006/relationships" r:embed="rId2"/>
        <a:srcRect t="14170" r="51248" b="24621"/>
        <a:stretch>
          <a:fillRect/>
        </a:stretch>
      </xdr:blipFill>
      <xdr:spPr>
        <a:xfrm>
          <a:off x="12899335" y="1303644"/>
          <a:ext cx="2664100" cy="1439555"/>
        </a:xfrm>
        <a:prstGeom prst="rect">
          <a:avLst/>
        </a:prstGeom>
      </xdr:spPr>
    </xdr:pic>
    <xdr:clientData/>
  </xdr:twoCellAnchor>
  <xdr:twoCellAnchor editAs="oneCell">
    <xdr:from>
      <xdr:col>7</xdr:col>
      <xdr:colOff>8283</xdr:colOff>
      <xdr:row>4</xdr:row>
      <xdr:rowOff>16565</xdr:rowOff>
    </xdr:from>
    <xdr:to>
      <xdr:col>10</xdr:col>
      <xdr:colOff>240196</xdr:colOff>
      <xdr:row>9</xdr:row>
      <xdr:rowOff>96032</xdr:rowOff>
    </xdr:to>
    <xdr:pic>
      <xdr:nvPicPr>
        <xdr:cNvPr id="4" name="Picture 3">
          <a:extLst>
            <a:ext uri="{FF2B5EF4-FFF2-40B4-BE49-F238E27FC236}">
              <a16:creationId xmlns:a16="http://schemas.microsoft.com/office/drawing/2014/main" id="{9F1A5370-6661-4897-8A28-B73BF8020B51}"/>
            </a:ext>
          </a:extLst>
        </xdr:cNvPr>
        <xdr:cNvPicPr>
          <a:picLocks noChangeAspect="1"/>
        </xdr:cNvPicPr>
      </xdr:nvPicPr>
      <xdr:blipFill rotWithShape="1">
        <a:blip xmlns:r="http://schemas.openxmlformats.org/officeDocument/2006/relationships" r:embed="rId3"/>
        <a:srcRect l="1053" t="16222" r="62340" b="67875"/>
        <a:stretch/>
      </xdr:blipFill>
      <xdr:spPr>
        <a:xfrm>
          <a:off x="6513858" y="930965"/>
          <a:ext cx="2660788" cy="1031967"/>
        </a:xfrm>
        <a:prstGeom prst="rect">
          <a:avLst/>
        </a:prstGeom>
      </xdr:spPr>
    </xdr:pic>
    <xdr:clientData/>
  </xdr:twoCellAnchor>
  <xdr:twoCellAnchor editAs="oneCell">
    <xdr:from>
      <xdr:col>3</xdr:col>
      <xdr:colOff>256761</xdr:colOff>
      <xdr:row>4</xdr:row>
      <xdr:rowOff>1</xdr:rowOff>
    </xdr:from>
    <xdr:to>
      <xdr:col>6</xdr:col>
      <xdr:colOff>540901</xdr:colOff>
      <xdr:row>17</xdr:row>
      <xdr:rowOff>8283</xdr:rowOff>
    </xdr:to>
    <xdr:pic>
      <xdr:nvPicPr>
        <xdr:cNvPr id="5" name="Picture 4">
          <a:extLst>
            <a:ext uri="{FF2B5EF4-FFF2-40B4-BE49-F238E27FC236}">
              <a16:creationId xmlns:a16="http://schemas.microsoft.com/office/drawing/2014/main" id="{CB1CFD04-7CCA-48D1-8E64-22C4CEFD4DB4}"/>
            </a:ext>
          </a:extLst>
        </xdr:cNvPr>
        <xdr:cNvPicPr>
          <a:picLocks noChangeAspect="1"/>
        </xdr:cNvPicPr>
      </xdr:nvPicPr>
      <xdr:blipFill>
        <a:blip xmlns:r="http://schemas.openxmlformats.org/officeDocument/2006/relationships" r:embed="rId4"/>
        <a:stretch>
          <a:fillRect/>
        </a:stretch>
      </xdr:blipFill>
      <xdr:spPr>
        <a:xfrm>
          <a:off x="3523836" y="914401"/>
          <a:ext cx="2713015" cy="2446682"/>
        </a:xfrm>
        <a:prstGeom prst="rect">
          <a:avLst/>
        </a:prstGeom>
      </xdr:spPr>
    </xdr:pic>
    <xdr:clientData/>
  </xdr:twoCellAnchor>
  <xdr:twoCellAnchor editAs="oneCell">
    <xdr:from>
      <xdr:col>10</xdr:col>
      <xdr:colOff>557062</xdr:colOff>
      <xdr:row>4</xdr:row>
      <xdr:rowOff>149086</xdr:rowOff>
    </xdr:from>
    <xdr:to>
      <xdr:col>13</xdr:col>
      <xdr:colOff>824544</xdr:colOff>
      <xdr:row>17</xdr:row>
      <xdr:rowOff>64279</xdr:rowOff>
    </xdr:to>
    <xdr:pic>
      <xdr:nvPicPr>
        <xdr:cNvPr id="7" name="Picture 6">
          <a:extLst>
            <a:ext uri="{FF2B5EF4-FFF2-40B4-BE49-F238E27FC236}">
              <a16:creationId xmlns:a16="http://schemas.microsoft.com/office/drawing/2014/main" id="{D312E011-3C8C-4575-B07F-AD93DC3A282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91512" y="1063486"/>
          <a:ext cx="2772557" cy="2353593"/>
        </a:xfrm>
        <a:prstGeom prst="rect">
          <a:avLst/>
        </a:prstGeom>
      </xdr:spPr>
    </xdr:pic>
    <xdr:clientData/>
  </xdr:twoCellAnchor>
  <xdr:twoCellAnchor editAs="oneCell">
    <xdr:from>
      <xdr:col>0</xdr:col>
      <xdr:colOff>0</xdr:colOff>
      <xdr:row>0</xdr:row>
      <xdr:rowOff>0</xdr:rowOff>
    </xdr:from>
    <xdr:to>
      <xdr:col>1</xdr:col>
      <xdr:colOff>325092</xdr:colOff>
      <xdr:row>3</xdr:row>
      <xdr:rowOff>99224</xdr:rowOff>
    </xdr:to>
    <xdr:pic>
      <xdr:nvPicPr>
        <xdr:cNvPr id="8" name="Picture 7">
          <a:extLst>
            <a:ext uri="{FF2B5EF4-FFF2-40B4-BE49-F238E27FC236}">
              <a16:creationId xmlns:a16="http://schemas.microsoft.com/office/drawing/2014/main" id="{60FCC8AF-9D06-4263-AE29-32E6ED397D9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8117" cy="8326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800101</xdr:colOff>
          <xdr:row>11</xdr:row>
          <xdr:rowOff>95250</xdr:rowOff>
        </xdr:from>
        <xdr:to>
          <xdr:col>10</xdr:col>
          <xdr:colOff>476251</xdr:colOff>
          <xdr:row>17</xdr:row>
          <xdr:rowOff>34863</xdr:rowOff>
        </xdr:to>
        <xdr:pic>
          <xdr:nvPicPr>
            <xdr:cNvPr id="9" name="Picture 8">
              <a:extLst>
                <a:ext uri="{FF2B5EF4-FFF2-40B4-BE49-F238E27FC236}">
                  <a16:creationId xmlns:a16="http://schemas.microsoft.com/office/drawing/2014/main" id="{B53FF70B-484C-9ED0-14D8-53C74007BD99}"/>
                </a:ext>
              </a:extLst>
            </xdr:cNvPr>
            <xdr:cNvPicPr>
              <a:picLocks noChangeAspect="1" noChangeArrowheads="1"/>
              <a:extLst>
                <a:ext uri="{84589F7E-364E-4C9E-8A38-B11213B215E9}">
                  <a14:cameraTool cellRange="List_Values!$D$27:$E$31" spid="_x0000_s10529"/>
                </a:ext>
              </a:extLst>
            </xdr:cNvPicPr>
          </xdr:nvPicPr>
          <xdr:blipFill>
            <a:blip xmlns:r="http://schemas.openxmlformats.org/officeDocument/2006/relationships" r:embed="rId7"/>
            <a:srcRect/>
            <a:stretch>
              <a:fillRect/>
            </a:stretch>
          </xdr:blipFill>
          <xdr:spPr bwMode="auto">
            <a:xfrm>
              <a:off x="6496051" y="2324100"/>
              <a:ext cx="2914650" cy="106356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572327</xdr:colOff>
      <xdr:row>6</xdr:row>
      <xdr:rowOff>118113</xdr:rowOff>
    </xdr:from>
    <xdr:to>
      <xdr:col>17</xdr:col>
      <xdr:colOff>453473</xdr:colOff>
      <xdr:row>13</xdr:row>
      <xdr:rowOff>133351</xdr:rowOff>
    </xdr:to>
    <xdr:pic>
      <xdr:nvPicPr>
        <xdr:cNvPr id="13" name="Picture 12">
          <a:extLst>
            <a:ext uri="{FF2B5EF4-FFF2-40B4-BE49-F238E27FC236}">
              <a16:creationId xmlns:a16="http://schemas.microsoft.com/office/drawing/2014/main" id="{0D2A192A-8C83-4E60-A6E1-7B0EF1D37711}"/>
            </a:ext>
          </a:extLst>
        </xdr:cNvPr>
        <xdr:cNvPicPr>
          <a:picLocks noChangeAspect="1"/>
        </xdr:cNvPicPr>
      </xdr:nvPicPr>
      <xdr:blipFill rotWithShape="1">
        <a:blip xmlns:r="http://schemas.openxmlformats.org/officeDocument/2006/relationships" r:embed="rId2"/>
        <a:srcRect t="14170" r="51248" b="24866"/>
        <a:stretch>
          <a:fillRect/>
        </a:stretch>
      </xdr:blipFill>
      <xdr:spPr>
        <a:xfrm>
          <a:off x="13059602" y="1413513"/>
          <a:ext cx="2462421" cy="1329688"/>
        </a:xfrm>
        <a:prstGeom prst="rect">
          <a:avLst/>
        </a:prstGeom>
      </xdr:spPr>
    </xdr:pic>
    <xdr:clientData/>
  </xdr:twoCellAnchor>
  <xdr:twoCellAnchor editAs="oneCell">
    <xdr:from>
      <xdr:col>7</xdr:col>
      <xdr:colOff>253452</xdr:colOff>
      <xdr:row>3</xdr:row>
      <xdr:rowOff>137078</xdr:rowOff>
    </xdr:from>
    <xdr:to>
      <xdr:col>10</xdr:col>
      <xdr:colOff>207828</xdr:colOff>
      <xdr:row>8</xdr:row>
      <xdr:rowOff>142875</xdr:rowOff>
    </xdr:to>
    <xdr:pic>
      <xdr:nvPicPr>
        <xdr:cNvPr id="15" name="Picture 14">
          <a:extLst>
            <a:ext uri="{FF2B5EF4-FFF2-40B4-BE49-F238E27FC236}">
              <a16:creationId xmlns:a16="http://schemas.microsoft.com/office/drawing/2014/main" id="{ED776FAE-C2C8-A4F4-C9B7-270BA8AE804A}"/>
            </a:ext>
          </a:extLst>
        </xdr:cNvPr>
        <xdr:cNvPicPr>
          <a:picLocks noChangeAspect="1"/>
        </xdr:cNvPicPr>
      </xdr:nvPicPr>
      <xdr:blipFill>
        <a:blip xmlns:r="http://schemas.openxmlformats.org/officeDocument/2006/relationships" r:embed="rId3"/>
        <a:stretch>
          <a:fillRect/>
        </a:stretch>
      </xdr:blipFill>
      <xdr:spPr>
        <a:xfrm>
          <a:off x="6759027" y="870503"/>
          <a:ext cx="2383251" cy="948772"/>
        </a:xfrm>
        <a:prstGeom prst="rect">
          <a:avLst/>
        </a:prstGeom>
      </xdr:spPr>
    </xdr:pic>
    <xdr:clientData/>
  </xdr:twoCellAnchor>
  <xdr:twoCellAnchor editAs="oneCell">
    <xdr:from>
      <xdr:col>10</xdr:col>
      <xdr:colOff>694432</xdr:colOff>
      <xdr:row>4</xdr:row>
      <xdr:rowOff>58020</xdr:rowOff>
    </xdr:from>
    <xdr:to>
      <xdr:col>13</xdr:col>
      <xdr:colOff>759100</xdr:colOff>
      <xdr:row>17</xdr:row>
      <xdr:rowOff>61533</xdr:rowOff>
    </xdr:to>
    <xdr:pic>
      <xdr:nvPicPr>
        <xdr:cNvPr id="5" name="Picture 4">
          <a:extLst>
            <a:ext uri="{FF2B5EF4-FFF2-40B4-BE49-F238E27FC236}">
              <a16:creationId xmlns:a16="http://schemas.microsoft.com/office/drawing/2014/main" id="{45CB291C-CDB5-2D7D-E50C-A311D682C870}"/>
            </a:ext>
          </a:extLst>
        </xdr:cNvPr>
        <xdr:cNvPicPr>
          <a:picLocks noChangeAspect="1"/>
        </xdr:cNvPicPr>
      </xdr:nvPicPr>
      <xdr:blipFill>
        <a:blip xmlns:r="http://schemas.openxmlformats.org/officeDocument/2006/relationships" r:embed="rId4"/>
        <a:stretch>
          <a:fillRect/>
        </a:stretch>
      </xdr:blipFill>
      <xdr:spPr>
        <a:xfrm>
          <a:off x="9628882" y="972420"/>
          <a:ext cx="2655468" cy="2441913"/>
        </a:xfrm>
        <a:prstGeom prst="rect">
          <a:avLst/>
        </a:prstGeom>
      </xdr:spPr>
    </xdr:pic>
    <xdr:clientData/>
  </xdr:twoCellAnchor>
  <xdr:twoCellAnchor editAs="oneCell">
    <xdr:from>
      <xdr:col>3</xdr:col>
      <xdr:colOff>219807</xdr:colOff>
      <xdr:row>4</xdr:row>
      <xdr:rowOff>2883</xdr:rowOff>
    </xdr:from>
    <xdr:to>
      <xdr:col>6</xdr:col>
      <xdr:colOff>560517</xdr:colOff>
      <xdr:row>17</xdr:row>
      <xdr:rowOff>28574</xdr:rowOff>
    </xdr:to>
    <xdr:pic>
      <xdr:nvPicPr>
        <xdr:cNvPr id="7" name="Picture 6">
          <a:extLst>
            <a:ext uri="{FF2B5EF4-FFF2-40B4-BE49-F238E27FC236}">
              <a16:creationId xmlns:a16="http://schemas.microsoft.com/office/drawing/2014/main" id="{793EF5C6-65EF-B125-38E0-88E7EF5E18BA}"/>
            </a:ext>
          </a:extLst>
        </xdr:cNvPr>
        <xdr:cNvPicPr>
          <a:picLocks noChangeAspect="1"/>
        </xdr:cNvPicPr>
      </xdr:nvPicPr>
      <xdr:blipFill>
        <a:blip xmlns:r="http://schemas.openxmlformats.org/officeDocument/2006/relationships" r:embed="rId5"/>
        <a:stretch>
          <a:fillRect/>
        </a:stretch>
      </xdr:blipFill>
      <xdr:spPr>
        <a:xfrm>
          <a:off x="3486882" y="917283"/>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697F315A-9BDE-4E4C-BFE7-D76C7F5488A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56009</xdr:rowOff>
        </xdr:to>
        <xdr:pic>
          <xdr:nvPicPr>
            <xdr:cNvPr id="9" name="Picture 8">
              <a:extLst>
                <a:ext uri="{FF2B5EF4-FFF2-40B4-BE49-F238E27FC236}">
                  <a16:creationId xmlns:a16="http://schemas.microsoft.com/office/drawing/2014/main" id="{93D4DD50-12B9-0794-1024-18EBA010771A}"/>
                </a:ext>
              </a:extLst>
            </xdr:cNvPr>
            <xdr:cNvPicPr>
              <a:picLocks noChangeAspect="1" noChangeArrowheads="1"/>
              <a:extLst>
                <a:ext uri="{84589F7E-364E-4C9E-8A38-B11213B215E9}">
                  <a14:cameraTool cellRange="List_Values!$D$34:$E$39" spid="_x0000_s24262"/>
                </a:ext>
              </a:extLst>
            </xdr:cNvPicPr>
          </xdr:nvPicPr>
          <xdr:blipFill>
            <a:blip xmlns:r="http://schemas.openxmlformats.org/officeDocument/2006/relationships" r:embed="rId7"/>
            <a:srcRect/>
            <a:stretch>
              <a:fillRect/>
            </a:stretch>
          </xdr:blipFill>
          <xdr:spPr bwMode="auto">
            <a:xfrm>
              <a:off x="6448425" y="2038350"/>
              <a:ext cx="3133725" cy="137045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723900</xdr:colOff>
      <xdr:row>40</xdr:row>
      <xdr:rowOff>95249</xdr:rowOff>
    </xdr:from>
    <xdr:to>
      <xdr:col>17</xdr:col>
      <xdr:colOff>261856</xdr:colOff>
      <xdr:row>48</xdr:row>
      <xdr:rowOff>114300</xdr:rowOff>
    </xdr:to>
    <xdr:grpSp>
      <xdr:nvGrpSpPr>
        <xdr:cNvPr id="23" name="Group 22">
          <a:extLst>
            <a:ext uri="{FF2B5EF4-FFF2-40B4-BE49-F238E27FC236}">
              <a16:creationId xmlns:a16="http://schemas.microsoft.com/office/drawing/2014/main" id="{386BAFE6-259E-54AC-51E0-96B75233A18B}"/>
            </a:ext>
          </a:extLst>
        </xdr:cNvPr>
        <xdr:cNvGrpSpPr/>
      </xdr:nvGrpSpPr>
      <xdr:grpSpPr>
        <a:xfrm>
          <a:off x="8848725" y="7886699"/>
          <a:ext cx="6481681" cy="1466851"/>
          <a:chOff x="8867775" y="7839074"/>
          <a:chExt cx="6481681" cy="1466851"/>
        </a:xfrm>
      </xdr:grpSpPr>
      <xdr:grpSp>
        <xdr:nvGrpSpPr>
          <xdr:cNvPr id="14" name="Group 13">
            <a:extLst>
              <a:ext uri="{FF2B5EF4-FFF2-40B4-BE49-F238E27FC236}">
                <a16:creationId xmlns:a16="http://schemas.microsoft.com/office/drawing/2014/main" id="{D8993B7C-1287-C7D9-9A32-F98CBD935EF7}"/>
              </a:ext>
            </a:extLst>
          </xdr:cNvPr>
          <xdr:cNvGrpSpPr/>
        </xdr:nvGrpSpPr>
        <xdr:grpSpPr>
          <a:xfrm>
            <a:off x="8867775" y="7839074"/>
            <a:ext cx="6481681" cy="1466851"/>
            <a:chOff x="10963275" y="7372349"/>
            <a:chExt cx="6481681" cy="1466851"/>
          </a:xfrm>
        </xdr:grpSpPr>
        <xdr:pic>
          <xdr:nvPicPr>
            <xdr:cNvPr id="6" name="Picture 5">
              <a:extLst>
                <a:ext uri="{FF2B5EF4-FFF2-40B4-BE49-F238E27FC236}">
                  <a16:creationId xmlns:a16="http://schemas.microsoft.com/office/drawing/2014/main" id="{0EC02EDE-AEBD-42BF-9990-89565D657A17}"/>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49"/>
              <a:ext cx="6481681" cy="1466851"/>
            </a:xfrm>
            <a:prstGeom prst="rect">
              <a:avLst/>
            </a:prstGeom>
          </xdr:spPr>
        </xdr:pic>
        <xdr:sp macro="" textlink="">
          <xdr:nvSpPr>
            <xdr:cNvPr id="3" name="TextBox 2">
              <a:extLst>
                <a:ext uri="{FF2B5EF4-FFF2-40B4-BE49-F238E27FC236}">
                  <a16:creationId xmlns:a16="http://schemas.microsoft.com/office/drawing/2014/main" id="{58CB5F0F-4DA8-2FAB-5FA3-B1EFE91C8813}"/>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4" name="TextBox 3">
              <a:extLst>
                <a:ext uri="{FF2B5EF4-FFF2-40B4-BE49-F238E27FC236}">
                  <a16:creationId xmlns:a16="http://schemas.microsoft.com/office/drawing/2014/main" id="{B4C59193-7111-496A-AA27-B2CD2F0F561B}"/>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0" name="TextBox 9">
              <a:extLst>
                <a:ext uri="{FF2B5EF4-FFF2-40B4-BE49-F238E27FC236}">
                  <a16:creationId xmlns:a16="http://schemas.microsoft.com/office/drawing/2014/main" id="{A624B572-4753-43EF-82F3-5F0BA5137B75}"/>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2561C1B5-F332-C553-8878-0156B3EACB8A}"/>
                  </a:ext>
                </a:extLst>
              </xdr:cNvPr>
              <xdr:cNvPicPr>
                <a:picLocks noChangeAspect="1" noChangeArrowheads="1"/>
                <a:extLst>
                  <a:ext uri="{84589F7E-364E-4C9E-8A38-B11213B215E9}">
                    <a14:cameraTool cellRange="List_Values!$D$49" spid="_x0000_s24263"/>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7" name="Picture 16">
                <a:extLst>
                  <a:ext uri="{FF2B5EF4-FFF2-40B4-BE49-F238E27FC236}">
                    <a16:creationId xmlns:a16="http://schemas.microsoft.com/office/drawing/2014/main" id="{A2FD845C-11EE-064A-C78F-37AA3C1AE7B8}"/>
                  </a:ext>
                </a:extLst>
              </xdr:cNvPr>
              <xdr:cNvPicPr>
                <a:picLocks noChangeAspect="1" noChangeArrowheads="1"/>
                <a:extLst>
                  <a:ext uri="{84589F7E-364E-4C9E-8A38-B11213B215E9}">
                    <a14:cameraTool cellRange="List_Values!$D$50" spid="_x0000_s24264"/>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91614330-9BFC-EEDA-771A-6396F3DF89DF}"/>
                  </a:ext>
                </a:extLst>
              </xdr:cNvPr>
              <xdr:cNvPicPr>
                <a:picLocks noChangeAspect="1" noChangeArrowheads="1"/>
                <a:extLst>
                  <a:ext uri="{84589F7E-364E-4C9E-8A38-B11213B215E9}">
                    <a14:cameraTool cellRange="List_Values!$G$50:$H$50" spid="_x0000_s24265"/>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8F17BD64-DC28-4607-8B63-69659DF3CBB2}"/>
                  </a:ext>
                </a:extLst>
              </xdr:cNvPr>
              <xdr:cNvPicPr>
                <a:picLocks noChangeAspect="1" noChangeArrowheads="1"/>
                <a:extLst>
                  <a:ext uri="{84589F7E-364E-4C9E-8A38-B11213B215E9}">
                    <a14:cameraTool cellRange="List_Values!$G$50:$H$50" spid="_x0000_s24266"/>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98144BDD-6098-012D-C4A5-079C71AC9539}"/>
                  </a:ext>
                </a:extLst>
              </xdr:cNvPr>
              <xdr:cNvPicPr>
                <a:picLocks noChangeAspect="1" noChangeArrowheads="1"/>
                <a:extLst>
                  <a:ext uri="{84589F7E-364E-4C9E-8A38-B11213B215E9}">
                    <a14:cameraTool cellRange="List_Values!$G$49:$H$49" spid="_x0000_s24267"/>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786" name="Picture 8">
              <a:extLst>
                <a:ext uri="{FF2B5EF4-FFF2-40B4-BE49-F238E27FC236}">
                  <a16:creationId xmlns:a16="http://schemas.microsoft.com/office/drawing/2014/main" id="{A31FEC11-E165-72CC-E950-D4E10C3FDC00}"/>
                </a:ext>
              </a:extLst>
            </xdr:cNvPr>
            <xdr:cNvPicPr>
              <a:picLocks noChangeAspect="1" noChangeArrowheads="1"/>
              <a:extLst>
                <a:ext uri="{84589F7E-364E-4C9E-8A38-B11213B215E9}">
                  <a14:cameraTool cellRange="List_Values!$D$34:$E$39" spid="_x0000_s24268"/>
                </a:ext>
              </a:extLst>
            </xdr:cNvPicPr>
          </xdr:nvPicPr>
          <xdr:blipFill>
            <a:blip xmlns:r="http://schemas.openxmlformats.org/officeDocument/2006/relationships" r:embed="rId13"/>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787" name="Picture 15">
              <a:extLst>
                <a:ext uri="{FF2B5EF4-FFF2-40B4-BE49-F238E27FC236}">
                  <a16:creationId xmlns:a16="http://schemas.microsoft.com/office/drawing/2014/main" id="{6F89149F-A9E6-8D4A-7170-3569390316FA}"/>
                </a:ext>
              </a:extLst>
            </xdr:cNvPr>
            <xdr:cNvPicPr>
              <a:picLocks noChangeAspect="1" noChangeArrowheads="1"/>
              <a:extLst>
                <a:ext uri="{84589F7E-364E-4C9E-8A38-B11213B215E9}">
                  <a14:cameraTool cellRange="List_Values!$D$49" spid="_x0000_s24269"/>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788" name="Picture 16">
              <a:extLst>
                <a:ext uri="{FF2B5EF4-FFF2-40B4-BE49-F238E27FC236}">
                  <a16:creationId xmlns:a16="http://schemas.microsoft.com/office/drawing/2014/main" id="{0073DF3F-E6D5-8CEB-325F-1BB4EA512CB6}"/>
                </a:ext>
              </a:extLst>
            </xdr:cNvPr>
            <xdr:cNvPicPr>
              <a:picLocks noChangeAspect="1" noChangeArrowheads="1"/>
              <a:extLst>
                <a:ext uri="{84589F7E-364E-4C9E-8A38-B11213B215E9}">
                  <a14:cameraTool cellRange="List_Values!$D$50" spid="_x0000_s24270"/>
                </a:ext>
              </a:extLst>
            </xdr:cNvPicPr>
          </xdr:nvPicPr>
          <xdr:blipFill>
            <a:blip xmlns:r="http://schemas.openxmlformats.org/officeDocument/2006/relationships" r:embed="rId10"/>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789" name="Picture 19">
              <a:extLst>
                <a:ext uri="{FF2B5EF4-FFF2-40B4-BE49-F238E27FC236}">
                  <a16:creationId xmlns:a16="http://schemas.microsoft.com/office/drawing/2014/main" id="{8F89B431-FCB6-E2A0-3882-D80A473AC8B6}"/>
                </a:ext>
              </a:extLst>
            </xdr:cNvPr>
            <xdr:cNvPicPr>
              <a:picLocks noChangeAspect="1" noChangeArrowheads="1"/>
              <a:extLst>
                <a:ext uri="{84589F7E-364E-4C9E-8A38-B11213B215E9}">
                  <a14:cameraTool cellRange="List_Values!$G$50:$H$50" spid="_x0000_s24271"/>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790" name="Picture 20">
              <a:extLst>
                <a:ext uri="{FF2B5EF4-FFF2-40B4-BE49-F238E27FC236}">
                  <a16:creationId xmlns:a16="http://schemas.microsoft.com/office/drawing/2014/main" id="{8AC665F8-BA38-966A-5D3A-CE17D77A89A1}"/>
                </a:ext>
              </a:extLst>
            </xdr:cNvPr>
            <xdr:cNvPicPr>
              <a:picLocks noChangeAspect="1" noChangeArrowheads="1"/>
              <a:extLst>
                <a:ext uri="{84589F7E-364E-4C9E-8A38-B11213B215E9}">
                  <a14:cameraTool cellRange="List_Values!$G$50:$H$50" spid="_x0000_s24272"/>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791" name="Picture 21">
              <a:extLst>
                <a:ext uri="{FF2B5EF4-FFF2-40B4-BE49-F238E27FC236}">
                  <a16:creationId xmlns:a16="http://schemas.microsoft.com/office/drawing/2014/main" id="{DEB260D0-9F63-A45E-1533-D4E33CD2536E}"/>
                </a:ext>
              </a:extLst>
            </xdr:cNvPr>
            <xdr:cNvPicPr>
              <a:picLocks noChangeAspect="1" noChangeArrowheads="1"/>
              <a:extLst>
                <a:ext uri="{84589F7E-364E-4C9E-8A38-B11213B215E9}">
                  <a14:cameraTool cellRange="List_Values!$G$49:$H$49" spid="_x0000_s24273"/>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46" name="Picture 8">
              <a:extLst>
                <a:ext uri="{FF2B5EF4-FFF2-40B4-BE49-F238E27FC236}">
                  <a16:creationId xmlns:a16="http://schemas.microsoft.com/office/drawing/2014/main" id="{305357E5-AE22-0A58-81F5-F8ED6595B47F}"/>
                </a:ext>
              </a:extLst>
            </xdr:cNvPr>
            <xdr:cNvPicPr>
              <a:picLocks noChangeAspect="1" noChangeArrowheads="1"/>
              <a:extLst>
                <a:ext uri="{84589F7E-364E-4C9E-8A38-B11213B215E9}">
                  <a14:cameraTool cellRange="List_Values!$D$34:$E$39" spid="_x0000_s24274"/>
                </a:ext>
              </a:extLst>
            </xdr:cNvPicPr>
          </xdr:nvPicPr>
          <xdr:blipFill>
            <a:blip xmlns:r="http://schemas.openxmlformats.org/officeDocument/2006/relationships" r:embed="rId13"/>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47" name="Picture 15">
              <a:extLst>
                <a:ext uri="{FF2B5EF4-FFF2-40B4-BE49-F238E27FC236}">
                  <a16:creationId xmlns:a16="http://schemas.microsoft.com/office/drawing/2014/main" id="{287A59BC-F6EB-8C4A-3B63-99D81D369AE1}"/>
                </a:ext>
              </a:extLst>
            </xdr:cNvPr>
            <xdr:cNvPicPr>
              <a:picLocks noChangeAspect="1" noChangeArrowheads="1"/>
              <a:extLst>
                <a:ext uri="{84589F7E-364E-4C9E-8A38-B11213B215E9}">
                  <a14:cameraTool cellRange="List_Values!$D$49" spid="_x0000_s24275"/>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48" name="Picture 16">
              <a:extLst>
                <a:ext uri="{FF2B5EF4-FFF2-40B4-BE49-F238E27FC236}">
                  <a16:creationId xmlns:a16="http://schemas.microsoft.com/office/drawing/2014/main" id="{64230918-8E86-AA7E-026A-F52AC2A872F3}"/>
                </a:ext>
              </a:extLst>
            </xdr:cNvPr>
            <xdr:cNvPicPr>
              <a:picLocks noChangeAspect="1" noChangeArrowheads="1"/>
              <a:extLst>
                <a:ext uri="{84589F7E-364E-4C9E-8A38-B11213B215E9}">
                  <a14:cameraTool cellRange="List_Values!$D$50" spid="_x0000_s24276"/>
                </a:ext>
              </a:extLst>
            </xdr:cNvPicPr>
          </xdr:nvPicPr>
          <xdr:blipFill>
            <a:blip xmlns:r="http://schemas.openxmlformats.org/officeDocument/2006/relationships" r:embed="rId10"/>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49" name="Picture 19">
              <a:extLst>
                <a:ext uri="{FF2B5EF4-FFF2-40B4-BE49-F238E27FC236}">
                  <a16:creationId xmlns:a16="http://schemas.microsoft.com/office/drawing/2014/main" id="{B9B00FD6-8D9A-8FF1-1000-EDFAED9DB9AB}"/>
                </a:ext>
              </a:extLst>
            </xdr:cNvPr>
            <xdr:cNvPicPr>
              <a:picLocks noChangeAspect="1" noChangeArrowheads="1"/>
              <a:extLst>
                <a:ext uri="{84589F7E-364E-4C9E-8A38-B11213B215E9}">
                  <a14:cameraTool cellRange="List_Values!$G$50:$H$50" spid="_x0000_s24277"/>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0" name="Picture 20">
              <a:extLst>
                <a:ext uri="{FF2B5EF4-FFF2-40B4-BE49-F238E27FC236}">
                  <a16:creationId xmlns:a16="http://schemas.microsoft.com/office/drawing/2014/main" id="{68393F1A-6B9F-A989-1E22-AD9A0C3EE577}"/>
                </a:ext>
              </a:extLst>
            </xdr:cNvPr>
            <xdr:cNvPicPr>
              <a:picLocks noChangeAspect="1" noChangeArrowheads="1"/>
              <a:extLst>
                <a:ext uri="{84589F7E-364E-4C9E-8A38-B11213B215E9}">
                  <a14:cameraTool cellRange="List_Values!$G$50:$H$50" spid="_x0000_s24278"/>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1" name="Picture 21">
              <a:extLst>
                <a:ext uri="{FF2B5EF4-FFF2-40B4-BE49-F238E27FC236}">
                  <a16:creationId xmlns:a16="http://schemas.microsoft.com/office/drawing/2014/main" id="{728741C5-8F18-DD24-C99F-54097A930C4D}"/>
                </a:ext>
              </a:extLst>
            </xdr:cNvPr>
            <xdr:cNvPicPr>
              <a:picLocks noChangeAspect="1" noChangeArrowheads="1"/>
              <a:extLst>
                <a:ext uri="{84589F7E-364E-4C9E-8A38-B11213B215E9}">
                  <a14:cameraTool cellRange="List_Values!$G$49:$H$49" spid="_x0000_s24279"/>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9</xdr:row>
          <xdr:rowOff>171450</xdr:rowOff>
        </xdr:from>
        <xdr:to>
          <xdr:col>10</xdr:col>
          <xdr:colOff>647700</xdr:colOff>
          <xdr:row>17</xdr:row>
          <xdr:rowOff>57150</xdr:rowOff>
        </xdr:to>
        <xdr:pic>
          <xdr:nvPicPr>
            <xdr:cNvPr id="7852" name="Picture 684">
              <a:extLst>
                <a:ext uri="{FF2B5EF4-FFF2-40B4-BE49-F238E27FC236}">
                  <a16:creationId xmlns:a16="http://schemas.microsoft.com/office/drawing/2014/main" id="{FE15F30E-AE41-D474-BB72-7552EC2780C4}"/>
                </a:ext>
              </a:extLst>
            </xdr:cNvPr>
            <xdr:cNvPicPr>
              <a:picLocks noChangeAspect="1" noChangeArrowheads="1"/>
              <a:extLst>
                <a:ext uri="{84589F7E-364E-4C9E-8A38-B11213B215E9}">
                  <a14:cameraTool cellRange="List_Values!$D$34:$E$39" spid="_x0000_s24280"/>
                </a:ext>
              </a:extLst>
            </xdr:cNvPicPr>
          </xdr:nvPicPr>
          <xdr:blipFill>
            <a:blip xmlns:r="http://schemas.openxmlformats.org/officeDocument/2006/relationships" r:embed="rId14"/>
            <a:srcRect/>
            <a:stretch>
              <a:fillRect/>
            </a:stretch>
          </xdr:blipFill>
          <xdr:spPr bwMode="auto">
            <a:xfrm>
              <a:off x="6448425" y="2038350"/>
              <a:ext cx="3133725" cy="1371600"/>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45</xdr:row>
          <xdr:rowOff>38100</xdr:rowOff>
        </xdr:from>
        <xdr:to>
          <xdr:col>12</xdr:col>
          <xdr:colOff>419100</xdr:colOff>
          <xdr:row>46</xdr:row>
          <xdr:rowOff>66675</xdr:rowOff>
        </xdr:to>
        <xdr:pic>
          <xdr:nvPicPr>
            <xdr:cNvPr id="7853" name="Picture 685">
              <a:extLst>
                <a:ext uri="{FF2B5EF4-FFF2-40B4-BE49-F238E27FC236}">
                  <a16:creationId xmlns:a16="http://schemas.microsoft.com/office/drawing/2014/main" id="{ECD5CC08-1249-016A-4350-C21C95FDBB39}"/>
                </a:ext>
              </a:extLst>
            </xdr:cNvPr>
            <xdr:cNvPicPr>
              <a:picLocks noChangeAspect="1" noChangeArrowheads="1"/>
              <a:extLst>
                <a:ext uri="{84589F7E-364E-4C9E-8A38-B11213B215E9}">
                  <a14:cameraTool cellRange="List_Values!$D$49" spid="_x0000_s24281"/>
                </a:ext>
              </a:extLst>
            </xdr:cNvPicPr>
          </xdr:nvPicPr>
          <xdr:blipFill>
            <a:blip xmlns:r="http://schemas.openxmlformats.org/officeDocument/2006/relationships" r:embed="rId9"/>
            <a:srcRect/>
            <a:stretch>
              <a:fillRect/>
            </a:stretch>
          </xdr:blipFill>
          <xdr:spPr bwMode="auto">
            <a:xfrm>
              <a:off x="9515475"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581025</xdr:colOff>
          <xdr:row>47</xdr:row>
          <xdr:rowOff>38100</xdr:rowOff>
        </xdr:from>
        <xdr:to>
          <xdr:col>12</xdr:col>
          <xdr:colOff>419100</xdr:colOff>
          <xdr:row>48</xdr:row>
          <xdr:rowOff>66675</xdr:rowOff>
        </xdr:to>
        <xdr:pic>
          <xdr:nvPicPr>
            <xdr:cNvPr id="7854" name="Picture 686">
              <a:extLst>
                <a:ext uri="{FF2B5EF4-FFF2-40B4-BE49-F238E27FC236}">
                  <a16:creationId xmlns:a16="http://schemas.microsoft.com/office/drawing/2014/main" id="{50E9EB44-86FC-D25F-83BA-80AC3CB79C90}"/>
                </a:ext>
              </a:extLst>
            </xdr:cNvPr>
            <xdr:cNvPicPr>
              <a:picLocks noChangeAspect="1" noChangeArrowheads="1"/>
              <a:extLst>
                <a:ext uri="{84589F7E-364E-4C9E-8A38-B11213B215E9}">
                  <a14:cameraTool cellRange="List_Values!$D$50" spid="_x0000_s24282"/>
                </a:ext>
              </a:extLst>
            </xdr:cNvPicPr>
          </xdr:nvPicPr>
          <xdr:blipFill>
            <a:blip xmlns:r="http://schemas.openxmlformats.org/officeDocument/2006/relationships" r:embed="rId10"/>
            <a:srcRect/>
            <a:stretch>
              <a:fillRect/>
            </a:stretch>
          </xdr:blipFill>
          <xdr:spPr bwMode="auto">
            <a:xfrm>
              <a:off x="9515475"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45</xdr:row>
          <xdr:rowOff>152400</xdr:rowOff>
        </xdr:from>
        <xdr:to>
          <xdr:col>13</xdr:col>
          <xdr:colOff>590550</xdr:colOff>
          <xdr:row>46</xdr:row>
          <xdr:rowOff>142875</xdr:rowOff>
        </xdr:to>
        <xdr:pic>
          <xdr:nvPicPr>
            <xdr:cNvPr id="7855" name="Picture 687">
              <a:extLst>
                <a:ext uri="{FF2B5EF4-FFF2-40B4-BE49-F238E27FC236}">
                  <a16:creationId xmlns:a16="http://schemas.microsoft.com/office/drawing/2014/main" id="{BDBB52AE-B877-2454-B7C3-1B1D52ECD1CB}"/>
                </a:ext>
              </a:extLst>
            </xdr:cNvPr>
            <xdr:cNvPicPr>
              <a:picLocks noChangeAspect="1" noChangeArrowheads="1"/>
              <a:extLst>
                <a:ext uri="{84589F7E-364E-4C9E-8A38-B11213B215E9}">
                  <a14:cameraTool cellRange="List_Values!$G$50:$H$50" spid="_x0000_s24283"/>
                </a:ext>
              </a:extLst>
            </xdr:cNvPicPr>
          </xdr:nvPicPr>
          <xdr:blipFill>
            <a:blip xmlns:r="http://schemas.openxmlformats.org/officeDocument/2006/relationships" r:embed="rId11"/>
            <a:srcRect t="2" r="22893" b="1347"/>
            <a:stretch>
              <a:fillRect/>
            </a:stretch>
          </xdr:blipFill>
          <xdr:spPr bwMode="auto">
            <a:xfrm>
              <a:off x="11144250"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47</xdr:row>
          <xdr:rowOff>66675</xdr:rowOff>
        </xdr:from>
        <xdr:to>
          <xdr:col>13</xdr:col>
          <xdr:colOff>590550</xdr:colOff>
          <xdr:row>48</xdr:row>
          <xdr:rowOff>57150</xdr:rowOff>
        </xdr:to>
        <xdr:pic>
          <xdr:nvPicPr>
            <xdr:cNvPr id="7856" name="Picture 688">
              <a:extLst>
                <a:ext uri="{FF2B5EF4-FFF2-40B4-BE49-F238E27FC236}">
                  <a16:creationId xmlns:a16="http://schemas.microsoft.com/office/drawing/2014/main" id="{C79488E9-FCB9-2801-3062-2D905A0DD17A}"/>
                </a:ext>
              </a:extLst>
            </xdr:cNvPr>
            <xdr:cNvPicPr>
              <a:picLocks noChangeAspect="1" noChangeArrowheads="1"/>
              <a:extLst>
                <a:ext uri="{84589F7E-364E-4C9E-8A38-B11213B215E9}">
                  <a14:cameraTool cellRange="List_Values!$G$50:$H$50" spid="_x0000_s24284"/>
                </a:ext>
              </a:extLst>
            </xdr:cNvPicPr>
          </xdr:nvPicPr>
          <xdr:blipFill>
            <a:blip xmlns:r="http://schemas.openxmlformats.org/officeDocument/2006/relationships" r:embed="rId11"/>
            <a:srcRect t="2" r="22893" b="1347"/>
            <a:stretch>
              <a:fillRect/>
            </a:stretch>
          </xdr:blipFill>
          <xdr:spPr bwMode="auto">
            <a:xfrm>
              <a:off x="11144250"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44</xdr:row>
          <xdr:rowOff>85725</xdr:rowOff>
        </xdr:from>
        <xdr:to>
          <xdr:col>13</xdr:col>
          <xdr:colOff>590550</xdr:colOff>
          <xdr:row>45</xdr:row>
          <xdr:rowOff>76200</xdr:rowOff>
        </xdr:to>
        <xdr:pic>
          <xdr:nvPicPr>
            <xdr:cNvPr id="7857" name="Picture 689">
              <a:extLst>
                <a:ext uri="{FF2B5EF4-FFF2-40B4-BE49-F238E27FC236}">
                  <a16:creationId xmlns:a16="http://schemas.microsoft.com/office/drawing/2014/main" id="{2E9CF92A-A68B-BF8A-56A0-0C4671C8C2FD}"/>
                </a:ext>
              </a:extLst>
            </xdr:cNvPr>
            <xdr:cNvPicPr>
              <a:picLocks noChangeAspect="1" noChangeArrowheads="1"/>
              <a:extLst>
                <a:ext uri="{84589F7E-364E-4C9E-8A38-B11213B215E9}">
                  <a14:cameraTool cellRange="List_Values!$G$49:$H$49" spid="_x0000_s24285"/>
                </a:ext>
              </a:extLst>
            </xdr:cNvPicPr>
          </xdr:nvPicPr>
          <xdr:blipFill>
            <a:blip xmlns:r="http://schemas.openxmlformats.org/officeDocument/2006/relationships" r:embed="rId12"/>
            <a:srcRect t="2" r="22137" b="1347"/>
            <a:stretch>
              <a:fillRect/>
            </a:stretch>
          </xdr:blipFill>
          <xdr:spPr bwMode="auto">
            <a:xfrm>
              <a:off x="11134725"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447675</xdr:colOff>
      <xdr:row>4</xdr:row>
      <xdr:rowOff>16155</xdr:rowOff>
    </xdr:from>
    <xdr:to>
      <xdr:col>19</xdr:col>
      <xdr:colOff>685800</xdr:colOff>
      <xdr:row>13</xdr:row>
      <xdr:rowOff>66675</xdr:rowOff>
    </xdr:to>
    <xdr:pic>
      <xdr:nvPicPr>
        <xdr:cNvPr id="2" name="Picture 1">
          <a:extLst>
            <a:ext uri="{FF2B5EF4-FFF2-40B4-BE49-F238E27FC236}">
              <a16:creationId xmlns:a16="http://schemas.microsoft.com/office/drawing/2014/main" id="{6C7F6D83-0BDF-4EAA-B3AA-A7779B121820}"/>
            </a:ext>
          </a:extLst>
        </xdr:cNvPr>
        <xdr:cNvPicPr>
          <a:picLocks noChangeAspect="1"/>
        </xdr:cNvPicPr>
      </xdr:nvPicPr>
      <xdr:blipFill rotWithShape="1">
        <a:blip xmlns:r="http://schemas.openxmlformats.org/officeDocument/2006/relationships" r:embed="rId2"/>
        <a:srcRect l="50869" t="6881" r="379" b="24267"/>
        <a:stretch>
          <a:fillRect/>
        </a:stretch>
      </xdr:blipFill>
      <xdr:spPr>
        <a:xfrm>
          <a:off x="14554200" y="930555"/>
          <a:ext cx="2819400" cy="1736445"/>
        </a:xfrm>
        <a:prstGeom prst="rect">
          <a:avLst/>
        </a:prstGeom>
      </xdr:spPr>
    </xdr:pic>
    <xdr:clientData/>
  </xdr:twoCellAnchor>
  <xdr:twoCellAnchor editAs="oneCell">
    <xdr:from>
      <xdr:col>7</xdr:col>
      <xdr:colOff>57150</xdr:colOff>
      <xdr:row>4</xdr:row>
      <xdr:rowOff>9525</xdr:rowOff>
    </xdr:from>
    <xdr:to>
      <xdr:col>10</xdr:col>
      <xdr:colOff>287257</xdr:colOff>
      <xdr:row>9</xdr:row>
      <xdr:rowOff>66675</xdr:rowOff>
    </xdr:to>
    <xdr:pic>
      <xdr:nvPicPr>
        <xdr:cNvPr id="7" name="Picture 6">
          <a:extLst>
            <a:ext uri="{FF2B5EF4-FFF2-40B4-BE49-F238E27FC236}">
              <a16:creationId xmlns:a16="http://schemas.microsoft.com/office/drawing/2014/main" id="{E12EA012-5535-45E0-BB6C-5484FF9C78B9}"/>
            </a:ext>
          </a:extLst>
        </xdr:cNvPr>
        <xdr:cNvPicPr>
          <a:picLocks noChangeAspect="1"/>
        </xdr:cNvPicPr>
      </xdr:nvPicPr>
      <xdr:blipFill rotWithShape="1">
        <a:blip xmlns:r="http://schemas.openxmlformats.org/officeDocument/2006/relationships" r:embed="rId3"/>
        <a:srcRect l="17940" t="11381" r="47444" b="72824"/>
        <a:stretch/>
      </xdr:blipFill>
      <xdr:spPr>
        <a:xfrm>
          <a:off x="6562725" y="752475"/>
          <a:ext cx="2658982" cy="1009650"/>
        </a:xfrm>
        <a:prstGeom prst="rect">
          <a:avLst/>
        </a:prstGeom>
      </xdr:spPr>
    </xdr:pic>
    <xdr:clientData/>
  </xdr:twoCellAnchor>
  <xdr:twoCellAnchor editAs="oneCell">
    <xdr:from>
      <xdr:col>3</xdr:col>
      <xdr:colOff>234463</xdr:colOff>
      <xdr:row>4</xdr:row>
      <xdr:rowOff>7328</xdr:rowOff>
    </xdr:from>
    <xdr:to>
      <xdr:col>6</xdr:col>
      <xdr:colOff>520212</xdr:colOff>
      <xdr:row>17</xdr:row>
      <xdr:rowOff>21736</xdr:rowOff>
    </xdr:to>
    <xdr:pic>
      <xdr:nvPicPr>
        <xdr:cNvPr id="5" name="Picture 4">
          <a:extLst>
            <a:ext uri="{FF2B5EF4-FFF2-40B4-BE49-F238E27FC236}">
              <a16:creationId xmlns:a16="http://schemas.microsoft.com/office/drawing/2014/main" id="{4AD74B55-7FE1-1C07-D864-8D75EEBFA972}"/>
            </a:ext>
          </a:extLst>
        </xdr:cNvPr>
        <xdr:cNvPicPr>
          <a:picLocks noChangeAspect="1"/>
        </xdr:cNvPicPr>
      </xdr:nvPicPr>
      <xdr:blipFill>
        <a:blip xmlns:r="http://schemas.openxmlformats.org/officeDocument/2006/relationships" r:embed="rId4"/>
        <a:stretch>
          <a:fillRect/>
        </a:stretch>
      </xdr:blipFill>
      <xdr:spPr>
        <a:xfrm>
          <a:off x="3502271" y="754674"/>
          <a:ext cx="2725614" cy="2452075"/>
        </a:xfrm>
        <a:prstGeom prst="rect">
          <a:avLst/>
        </a:prstGeom>
      </xdr:spPr>
    </xdr:pic>
    <xdr:clientData/>
  </xdr:twoCellAnchor>
  <xdr:twoCellAnchor editAs="oneCell">
    <xdr:from>
      <xdr:col>10</xdr:col>
      <xdr:colOff>747365</xdr:colOff>
      <xdr:row>5</xdr:row>
      <xdr:rowOff>133350</xdr:rowOff>
    </xdr:from>
    <xdr:to>
      <xdr:col>15</xdr:col>
      <xdr:colOff>172297</xdr:colOff>
      <xdr:row>17</xdr:row>
      <xdr:rowOff>86236</xdr:rowOff>
    </xdr:to>
    <xdr:pic>
      <xdr:nvPicPr>
        <xdr:cNvPr id="8" name="Picture 7">
          <a:extLst>
            <a:ext uri="{FF2B5EF4-FFF2-40B4-BE49-F238E27FC236}">
              <a16:creationId xmlns:a16="http://schemas.microsoft.com/office/drawing/2014/main" id="{EF75D3AE-D9AA-CE11-E473-A28C0F42A2F4}"/>
            </a:ext>
          </a:extLst>
        </xdr:cNvPr>
        <xdr:cNvPicPr>
          <a:picLocks noChangeAspect="1"/>
        </xdr:cNvPicPr>
      </xdr:nvPicPr>
      <xdr:blipFill>
        <a:blip xmlns:r="http://schemas.openxmlformats.org/officeDocument/2006/relationships" r:embed="rId5"/>
        <a:stretch>
          <a:fillRect/>
        </a:stretch>
      </xdr:blipFill>
      <xdr:spPr>
        <a:xfrm>
          <a:off x="9681815" y="1066800"/>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9" name="Picture 8">
          <a:extLst>
            <a:ext uri="{FF2B5EF4-FFF2-40B4-BE49-F238E27FC236}">
              <a16:creationId xmlns:a16="http://schemas.microsoft.com/office/drawing/2014/main" id="{005B8BEC-E6F0-4D4A-B1A6-381B5D3E9AB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785447</xdr:colOff>
          <xdr:row>10</xdr:row>
          <xdr:rowOff>64477</xdr:rowOff>
        </xdr:from>
        <xdr:to>
          <xdr:col>10</xdr:col>
          <xdr:colOff>432289</xdr:colOff>
          <xdr:row>17</xdr:row>
          <xdr:rowOff>35390</xdr:rowOff>
        </xdr:to>
        <xdr:pic>
          <xdr:nvPicPr>
            <xdr:cNvPr id="3" name="Picture 2">
              <a:extLst>
                <a:ext uri="{FF2B5EF4-FFF2-40B4-BE49-F238E27FC236}">
                  <a16:creationId xmlns:a16="http://schemas.microsoft.com/office/drawing/2014/main" id="{1186F5DA-FFED-7F52-734A-AD2C5E5CE06B}"/>
                </a:ext>
              </a:extLst>
            </xdr:cNvPr>
            <xdr:cNvPicPr>
              <a:picLocks noChangeAspect="1" noChangeArrowheads="1"/>
              <a:extLst>
                <a:ext uri="{84589F7E-364E-4C9E-8A38-B11213B215E9}">
                  <a14:cameraTool cellRange="List_Values!$D$42:$E$47" spid="_x0000_s21483"/>
                </a:ext>
              </a:extLst>
            </xdr:cNvPicPr>
          </xdr:nvPicPr>
          <xdr:blipFill>
            <a:blip xmlns:r="http://schemas.openxmlformats.org/officeDocument/2006/relationships" r:embed="rId7"/>
            <a:srcRect/>
            <a:stretch>
              <a:fillRect/>
            </a:stretch>
          </xdr:blipFill>
          <xdr:spPr bwMode="auto">
            <a:xfrm>
              <a:off x="6493120" y="2116015"/>
              <a:ext cx="2899996" cy="1275106"/>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9</xdr:col>
      <xdr:colOff>733425</xdr:colOff>
      <xdr:row>40</xdr:row>
      <xdr:rowOff>95251</xdr:rowOff>
    </xdr:from>
    <xdr:to>
      <xdr:col>17</xdr:col>
      <xdr:colOff>271381</xdr:colOff>
      <xdr:row>48</xdr:row>
      <xdr:rowOff>104776</xdr:rowOff>
    </xdr:to>
    <xdr:grpSp>
      <xdr:nvGrpSpPr>
        <xdr:cNvPr id="6" name="Group 5">
          <a:extLst>
            <a:ext uri="{FF2B5EF4-FFF2-40B4-BE49-F238E27FC236}">
              <a16:creationId xmlns:a16="http://schemas.microsoft.com/office/drawing/2014/main" id="{E0DFACC6-760D-45CA-8BBD-0CB2B1D70823}"/>
            </a:ext>
          </a:extLst>
        </xdr:cNvPr>
        <xdr:cNvGrpSpPr/>
      </xdr:nvGrpSpPr>
      <xdr:grpSpPr>
        <a:xfrm>
          <a:off x="8858250" y="7896226"/>
          <a:ext cx="6481681" cy="1457325"/>
          <a:chOff x="8867775" y="7839075"/>
          <a:chExt cx="6481681" cy="1466850"/>
        </a:xfrm>
      </xdr:grpSpPr>
      <xdr:grpSp>
        <xdr:nvGrpSpPr>
          <xdr:cNvPr id="10" name="Group 9">
            <a:extLst>
              <a:ext uri="{FF2B5EF4-FFF2-40B4-BE49-F238E27FC236}">
                <a16:creationId xmlns:a16="http://schemas.microsoft.com/office/drawing/2014/main" id="{43E3C361-D9E8-4BF9-52DD-B4FF8FBA00E7}"/>
              </a:ext>
            </a:extLst>
          </xdr:cNvPr>
          <xdr:cNvGrpSpPr/>
        </xdr:nvGrpSpPr>
        <xdr:grpSpPr>
          <a:xfrm>
            <a:off x="8867775" y="7839075"/>
            <a:ext cx="6481681" cy="1466850"/>
            <a:chOff x="10963275" y="7372350"/>
            <a:chExt cx="6481681" cy="1466850"/>
          </a:xfrm>
        </xdr:grpSpPr>
        <xdr:pic>
          <xdr:nvPicPr>
            <xdr:cNvPr id="17" name="Picture 16">
              <a:extLst>
                <a:ext uri="{FF2B5EF4-FFF2-40B4-BE49-F238E27FC236}">
                  <a16:creationId xmlns:a16="http://schemas.microsoft.com/office/drawing/2014/main" id="{6F116318-D034-8874-1E62-6E9A9C4E857C}"/>
                </a:ext>
              </a:extLst>
            </xdr:cNvPr>
            <xdr:cNvPicPr>
              <a:picLocks noChangeAspect="1"/>
            </xdr:cNvPicPr>
          </xdr:nvPicPr>
          <xdr:blipFill rotWithShape="1">
            <a:blip xmlns:r="http://schemas.openxmlformats.org/officeDocument/2006/relationships" r:embed="rId8"/>
            <a:srcRect t="20337" b="17185"/>
            <a:stretch>
              <a:fillRect/>
            </a:stretch>
          </xdr:blipFill>
          <xdr:spPr>
            <a:xfrm>
              <a:off x="10963275" y="7372350"/>
              <a:ext cx="6481681" cy="1466850"/>
            </a:xfrm>
            <a:prstGeom prst="rect">
              <a:avLst/>
            </a:prstGeom>
          </xdr:spPr>
        </xdr:pic>
        <xdr:sp macro="" textlink="">
          <xdr:nvSpPr>
            <xdr:cNvPr id="18" name="TextBox 17">
              <a:extLst>
                <a:ext uri="{FF2B5EF4-FFF2-40B4-BE49-F238E27FC236}">
                  <a16:creationId xmlns:a16="http://schemas.microsoft.com/office/drawing/2014/main" id="{C098B95E-2AB7-B6E8-D9F0-D32F1D905707}"/>
                </a:ext>
              </a:extLst>
            </xdr:cNvPr>
            <xdr:cNvSpPr txBox="1"/>
          </xdr:nvSpPr>
          <xdr:spPr>
            <a:xfrm>
              <a:off x="11077575" y="8134350"/>
              <a:ext cx="2066925" cy="34290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19" name="TextBox 18">
              <a:extLst>
                <a:ext uri="{FF2B5EF4-FFF2-40B4-BE49-F238E27FC236}">
                  <a16:creationId xmlns:a16="http://schemas.microsoft.com/office/drawing/2014/main" id="{BABD9B19-82A1-F201-3568-D672A7D1C964}"/>
                </a:ext>
              </a:extLst>
            </xdr:cNvPr>
            <xdr:cNvSpPr txBox="1"/>
          </xdr:nvSpPr>
          <xdr:spPr>
            <a:xfrm>
              <a:off x="11087100" y="8610600"/>
              <a:ext cx="2057400" cy="171450"/>
            </a:xfrm>
            <a:prstGeom prst="rect">
              <a:avLst/>
            </a:prstGeom>
            <a:solidFill>
              <a:srgbClr val="D1D2D4"/>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sl-SI" sz="800" b="1">
                <a:solidFill>
                  <a:schemeClr val="tx1">
                    <a:lumMod val="65000"/>
                    <a:lumOff val="35000"/>
                  </a:schemeClr>
                </a:solidFill>
                <a:latin typeface="+mn-lt"/>
              </a:endParaRPr>
            </a:p>
          </xdr:txBody>
        </xdr:sp>
        <xdr:sp macro="" textlink="">
          <xdr:nvSpPr>
            <xdr:cNvPr id="20" name="TextBox 19">
              <a:extLst>
                <a:ext uri="{FF2B5EF4-FFF2-40B4-BE49-F238E27FC236}">
                  <a16:creationId xmlns:a16="http://schemas.microsoft.com/office/drawing/2014/main" id="{0DF0914B-7220-61F6-379F-978225B7B4A6}"/>
                </a:ext>
              </a:extLst>
            </xdr:cNvPr>
            <xdr:cNvSpPr txBox="1"/>
          </xdr:nvSpPr>
          <xdr:spPr>
            <a:xfrm>
              <a:off x="13277850" y="8058149"/>
              <a:ext cx="981075" cy="209551"/>
            </a:xfrm>
            <a:prstGeom prst="rect">
              <a:avLst/>
            </a:prstGeom>
            <a:solidFill>
              <a:srgbClr val="E6E7E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l"/>
              <a:r>
                <a:rPr lang="en-US" sz="800" b="1">
                  <a:solidFill>
                    <a:schemeClr val="tx1">
                      <a:lumMod val="65000"/>
                      <a:lumOff val="35000"/>
                    </a:schemeClr>
                  </a:solidFill>
                  <a:latin typeface="+mn-lt"/>
                </a:rPr>
                <a:t>SHARP EDGED</a:t>
              </a:r>
              <a:endParaRPr lang="sl-SI" sz="800" b="1">
                <a:solidFill>
                  <a:schemeClr val="tx1">
                    <a:lumMod val="65000"/>
                    <a:lumOff val="35000"/>
                  </a:schemeClr>
                </a:solidFill>
                <a:latin typeface="+mn-lt"/>
              </a:endParaRPr>
            </a:p>
          </xdr:txBody>
        </xdr:sp>
      </xdr:grpSp>
      <mc:AlternateContent xmlns:mc="http://schemas.openxmlformats.org/markup-compatibility/2006" xmlns:a14="http://schemas.microsoft.com/office/drawing/2010/main">
        <mc:Choice Requires="a14">
          <xdr:pic>
            <xdr:nvPicPr>
              <xdr:cNvPr id="12" name="Picture 11">
                <a:extLst>
                  <a:ext uri="{FF2B5EF4-FFF2-40B4-BE49-F238E27FC236}">
                    <a16:creationId xmlns:a16="http://schemas.microsoft.com/office/drawing/2014/main" id="{A9DE5A6A-FA4E-ADA9-32F0-5FEFE4E352F3}"/>
                  </a:ext>
                </a:extLst>
              </xdr:cNvPr>
              <xdr:cNvPicPr>
                <a:picLocks noChangeAspect="1" noChangeArrowheads="1"/>
                <a:extLst>
                  <a:ext uri="{84589F7E-364E-4C9E-8A38-B11213B215E9}">
                    <a14:cameraTool cellRange="List_Values!$D$49" spid="_x0000_s21484"/>
                  </a:ext>
                </a:extLst>
              </xdr:cNvPicPr>
            </xdr:nvPicPr>
            <xdr:blipFill>
              <a:blip xmlns:r="http://schemas.openxmlformats.org/officeDocument/2006/relationships" r:embed="rId9"/>
              <a:srcRect/>
              <a:stretch>
                <a:fillRect/>
              </a:stretch>
            </xdr:blipFill>
            <xdr:spPr bwMode="auto">
              <a:xfrm>
                <a:off x="9534525" y="8686799"/>
                <a:ext cx="1620000" cy="214138"/>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3" name="Picture 12">
                <a:extLst>
                  <a:ext uri="{FF2B5EF4-FFF2-40B4-BE49-F238E27FC236}">
                    <a16:creationId xmlns:a16="http://schemas.microsoft.com/office/drawing/2014/main" id="{12F8807B-1568-BAD7-3BE2-2F8379E5EEB1}"/>
                  </a:ext>
                </a:extLst>
              </xdr:cNvPr>
              <xdr:cNvPicPr>
                <a:picLocks noChangeAspect="1" noChangeArrowheads="1"/>
                <a:extLst>
                  <a:ext uri="{84589F7E-364E-4C9E-8A38-B11213B215E9}">
                    <a14:cameraTool cellRange="List_Values!$D$50" spid="_x0000_s21485"/>
                  </a:ext>
                </a:extLst>
              </xdr:cNvPicPr>
            </xdr:nvPicPr>
            <xdr:blipFill>
              <a:blip xmlns:r="http://schemas.openxmlformats.org/officeDocument/2006/relationships" r:embed="rId10"/>
              <a:srcRect/>
              <a:stretch>
                <a:fillRect/>
              </a:stretch>
            </xdr:blipFill>
            <xdr:spPr bwMode="auto">
              <a:xfrm>
                <a:off x="9534525" y="9048750"/>
                <a:ext cx="1620000" cy="21039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4" name="Picture 13">
                <a:extLst>
                  <a:ext uri="{FF2B5EF4-FFF2-40B4-BE49-F238E27FC236}">
                    <a16:creationId xmlns:a16="http://schemas.microsoft.com/office/drawing/2014/main" id="{1A75E7BC-0953-7CD6-D729-A67560C362EE}"/>
                  </a:ext>
                </a:extLst>
              </xdr:cNvPr>
              <xdr:cNvPicPr>
                <a:picLocks noChangeAspect="1" noChangeArrowheads="1"/>
                <a:extLst>
                  <a:ext uri="{84589F7E-364E-4C9E-8A38-B11213B215E9}">
                    <a14:cameraTool cellRange="List_Values!$G$50:$H$50" spid="_x0000_s21486"/>
                  </a:ext>
                </a:extLst>
              </xdr:cNvPicPr>
            </xdr:nvPicPr>
            <xdr:blipFill rotWithShape="1">
              <a:blip xmlns:r="http://schemas.openxmlformats.org/officeDocument/2006/relationships" r:embed="rId11"/>
              <a:srcRect t="2" r="22893" b="1347"/>
              <a:stretch>
                <a:fillRect/>
              </a:stretch>
            </xdr:blipFill>
            <xdr:spPr bwMode="auto">
              <a:xfrm>
                <a:off x="11163300" y="8801101"/>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5" name="Picture 14">
                <a:extLst>
                  <a:ext uri="{FF2B5EF4-FFF2-40B4-BE49-F238E27FC236}">
                    <a16:creationId xmlns:a16="http://schemas.microsoft.com/office/drawing/2014/main" id="{D9C95686-C1A5-6CA1-8C03-E736AC667E26}"/>
                  </a:ext>
                </a:extLst>
              </xdr:cNvPr>
              <xdr:cNvPicPr>
                <a:picLocks noChangeAspect="1" noChangeArrowheads="1"/>
                <a:extLst>
                  <a:ext uri="{84589F7E-364E-4C9E-8A38-B11213B215E9}">
                    <a14:cameraTool cellRange="List_Values!$G$50:$H$50" spid="_x0000_s21487"/>
                  </a:ext>
                </a:extLst>
              </xdr:cNvPicPr>
            </xdr:nvPicPr>
            <xdr:blipFill rotWithShape="1">
              <a:blip xmlns:r="http://schemas.openxmlformats.org/officeDocument/2006/relationships" r:embed="rId11"/>
              <a:srcRect t="2" r="22893" b="1347"/>
              <a:stretch>
                <a:fillRect/>
              </a:stretch>
            </xdr:blipFill>
            <xdr:spPr bwMode="auto">
              <a:xfrm>
                <a:off x="11163300" y="9077326"/>
                <a:ext cx="971550" cy="17144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16" name="Picture 15">
                <a:extLst>
                  <a:ext uri="{FF2B5EF4-FFF2-40B4-BE49-F238E27FC236}">
                    <a16:creationId xmlns:a16="http://schemas.microsoft.com/office/drawing/2014/main" id="{C8AC86A0-0288-EC24-4C75-C04D91B5CA34}"/>
                  </a:ext>
                </a:extLst>
              </xdr:cNvPr>
              <xdr:cNvPicPr>
                <a:picLocks noChangeAspect="1" noChangeArrowheads="1"/>
                <a:extLst>
                  <a:ext uri="{84589F7E-364E-4C9E-8A38-B11213B215E9}">
                    <a14:cameraTool cellRange="List_Values!$G$49:$H$49" spid="_x0000_s21488"/>
                  </a:ext>
                </a:extLst>
              </xdr:cNvPicPr>
            </xdr:nvPicPr>
            <xdr:blipFill rotWithShape="1">
              <a:blip xmlns:r="http://schemas.openxmlformats.org/officeDocument/2006/relationships" r:embed="rId12"/>
              <a:srcRect t="2" r="22137" b="1347"/>
              <a:stretch>
                <a:fillRect/>
              </a:stretch>
            </xdr:blipFill>
            <xdr:spPr bwMode="auto">
              <a:xfrm>
                <a:off x="11153775" y="8553451"/>
                <a:ext cx="981075" cy="171449"/>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8431" name="Picture 2">
              <a:extLst>
                <a:ext uri="{FF2B5EF4-FFF2-40B4-BE49-F238E27FC236}">
                  <a16:creationId xmlns:a16="http://schemas.microsoft.com/office/drawing/2014/main" id="{79EF7AC7-8D5E-A5AA-C1A5-0680AED1C0F2}"/>
                </a:ext>
              </a:extLst>
            </xdr:cNvPr>
            <xdr:cNvPicPr>
              <a:picLocks noChangeAspect="1" noChangeArrowheads="1"/>
              <a:extLst>
                <a:ext uri="{84589F7E-364E-4C9E-8A38-B11213B215E9}">
                  <a14:cameraTool cellRange="List_Values!$D$42:$E$47" spid="_x0000_s21489"/>
                </a:ext>
              </a:extLst>
            </xdr:cNvPicPr>
          </xdr:nvPicPr>
          <xdr:blipFill>
            <a:blip xmlns:r="http://schemas.openxmlformats.org/officeDocument/2006/relationships" r:embed="rId7"/>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8432" name="Picture 11">
              <a:extLst>
                <a:ext uri="{FF2B5EF4-FFF2-40B4-BE49-F238E27FC236}">
                  <a16:creationId xmlns:a16="http://schemas.microsoft.com/office/drawing/2014/main" id="{F34B7F6D-74E6-D265-B86E-BAD91B0AACFA}"/>
                </a:ext>
              </a:extLst>
            </xdr:cNvPr>
            <xdr:cNvPicPr>
              <a:picLocks noChangeAspect="1" noChangeArrowheads="1"/>
              <a:extLst>
                <a:ext uri="{84589F7E-364E-4C9E-8A38-B11213B215E9}">
                  <a14:cameraTool cellRange="List_Values!$D$49" spid="_x0000_s21490"/>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8433" name="Picture 12">
              <a:extLst>
                <a:ext uri="{FF2B5EF4-FFF2-40B4-BE49-F238E27FC236}">
                  <a16:creationId xmlns:a16="http://schemas.microsoft.com/office/drawing/2014/main" id="{8732C0C2-F30E-F194-1B08-28F5C85329AA}"/>
                </a:ext>
              </a:extLst>
            </xdr:cNvPr>
            <xdr:cNvPicPr>
              <a:picLocks noChangeAspect="1" noChangeArrowheads="1"/>
              <a:extLst>
                <a:ext uri="{84589F7E-364E-4C9E-8A38-B11213B215E9}">
                  <a14:cameraTool cellRange="List_Values!$D$50" spid="_x0000_s21491"/>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8434" name="Picture 13">
              <a:extLst>
                <a:ext uri="{FF2B5EF4-FFF2-40B4-BE49-F238E27FC236}">
                  <a16:creationId xmlns:a16="http://schemas.microsoft.com/office/drawing/2014/main" id="{2EC186F0-4FBA-E889-6447-6BC0903DDF73}"/>
                </a:ext>
              </a:extLst>
            </xdr:cNvPr>
            <xdr:cNvPicPr>
              <a:picLocks noChangeAspect="1" noChangeArrowheads="1"/>
              <a:extLst>
                <a:ext uri="{84589F7E-364E-4C9E-8A38-B11213B215E9}">
                  <a14:cameraTool cellRange="List_Values!$G$50:$H$50" spid="_x0000_s21492"/>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8435" name="Picture 14">
              <a:extLst>
                <a:ext uri="{FF2B5EF4-FFF2-40B4-BE49-F238E27FC236}">
                  <a16:creationId xmlns:a16="http://schemas.microsoft.com/office/drawing/2014/main" id="{B5452DB7-96B8-A311-26D1-98AB653A6BC6}"/>
                </a:ext>
              </a:extLst>
            </xdr:cNvPr>
            <xdr:cNvPicPr>
              <a:picLocks noChangeAspect="1" noChangeArrowheads="1"/>
              <a:extLst>
                <a:ext uri="{84589F7E-364E-4C9E-8A38-B11213B215E9}">
                  <a14:cameraTool cellRange="List_Values!$G$50:$H$50" spid="_x0000_s21493"/>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8436" name="Picture 15">
              <a:extLst>
                <a:ext uri="{FF2B5EF4-FFF2-40B4-BE49-F238E27FC236}">
                  <a16:creationId xmlns:a16="http://schemas.microsoft.com/office/drawing/2014/main" id="{88BFCB13-0392-2EF2-501F-57C6575A0F44}"/>
                </a:ext>
              </a:extLst>
            </xdr:cNvPr>
            <xdr:cNvPicPr>
              <a:picLocks noChangeAspect="1" noChangeArrowheads="1"/>
              <a:extLst>
                <a:ext uri="{84589F7E-364E-4C9E-8A38-B11213B215E9}">
                  <a14:cameraTool cellRange="List_Values!$G$49:$H$49" spid="_x0000_s21494"/>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87" name="Picture 2">
              <a:extLst>
                <a:ext uri="{FF2B5EF4-FFF2-40B4-BE49-F238E27FC236}">
                  <a16:creationId xmlns:a16="http://schemas.microsoft.com/office/drawing/2014/main" id="{517334A0-6BF9-6F1D-40C8-114EB4CC847D}"/>
                </a:ext>
              </a:extLst>
            </xdr:cNvPr>
            <xdr:cNvPicPr>
              <a:picLocks noChangeAspect="1" noChangeArrowheads="1"/>
              <a:extLst>
                <a:ext uri="{84589F7E-364E-4C9E-8A38-B11213B215E9}">
                  <a14:cameraTool cellRange="List_Values!$D$42:$E$47" spid="_x0000_s21495"/>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88" name="Picture 11">
              <a:extLst>
                <a:ext uri="{FF2B5EF4-FFF2-40B4-BE49-F238E27FC236}">
                  <a16:creationId xmlns:a16="http://schemas.microsoft.com/office/drawing/2014/main" id="{06089EED-C2F1-FAE2-4CEB-F45A793E3395}"/>
                </a:ext>
              </a:extLst>
            </xdr:cNvPr>
            <xdr:cNvPicPr>
              <a:picLocks noChangeAspect="1" noChangeArrowheads="1"/>
              <a:extLst>
                <a:ext uri="{84589F7E-364E-4C9E-8A38-B11213B215E9}">
                  <a14:cameraTool cellRange="List_Values!$D$49" spid="_x0000_s21496"/>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89" name="Picture 12">
              <a:extLst>
                <a:ext uri="{FF2B5EF4-FFF2-40B4-BE49-F238E27FC236}">
                  <a16:creationId xmlns:a16="http://schemas.microsoft.com/office/drawing/2014/main" id="{90F641B1-F8A3-EE7F-CB6A-8456168D5213}"/>
                </a:ext>
              </a:extLst>
            </xdr:cNvPr>
            <xdr:cNvPicPr>
              <a:picLocks noChangeAspect="1" noChangeArrowheads="1"/>
              <a:extLst>
                <a:ext uri="{84589F7E-364E-4C9E-8A38-B11213B215E9}">
                  <a14:cameraTool cellRange="List_Values!$D$50" spid="_x0000_s21497"/>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0" name="Picture 13">
              <a:extLst>
                <a:ext uri="{FF2B5EF4-FFF2-40B4-BE49-F238E27FC236}">
                  <a16:creationId xmlns:a16="http://schemas.microsoft.com/office/drawing/2014/main" id="{95A74938-12FE-1547-AE66-5FCF3D646C58}"/>
                </a:ext>
              </a:extLst>
            </xdr:cNvPr>
            <xdr:cNvPicPr>
              <a:picLocks noChangeAspect="1" noChangeArrowheads="1"/>
              <a:extLst>
                <a:ext uri="{84589F7E-364E-4C9E-8A38-B11213B215E9}">
                  <a14:cameraTool cellRange="List_Values!$G$50:$H$50" spid="_x0000_s21498"/>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1" name="Picture 14">
              <a:extLst>
                <a:ext uri="{FF2B5EF4-FFF2-40B4-BE49-F238E27FC236}">
                  <a16:creationId xmlns:a16="http://schemas.microsoft.com/office/drawing/2014/main" id="{9210A01E-478F-AE9E-364E-C9A770E4935F}"/>
                </a:ext>
              </a:extLst>
            </xdr:cNvPr>
            <xdr:cNvPicPr>
              <a:picLocks noChangeAspect="1" noChangeArrowheads="1"/>
              <a:extLst>
                <a:ext uri="{84589F7E-364E-4C9E-8A38-B11213B215E9}">
                  <a14:cameraTool cellRange="List_Values!$G$50:$H$50" spid="_x0000_s21499"/>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2" name="Picture 15">
              <a:extLst>
                <a:ext uri="{FF2B5EF4-FFF2-40B4-BE49-F238E27FC236}">
                  <a16:creationId xmlns:a16="http://schemas.microsoft.com/office/drawing/2014/main" id="{CD98DF48-ACEA-2387-5E21-C08741CEC412}"/>
                </a:ext>
              </a:extLst>
            </xdr:cNvPr>
            <xdr:cNvPicPr>
              <a:picLocks noChangeAspect="1" noChangeArrowheads="1"/>
              <a:extLst>
                <a:ext uri="{84589F7E-364E-4C9E-8A38-B11213B215E9}">
                  <a14:cameraTool cellRange="List_Values!$G$49:$H$49" spid="_x0000_s21500"/>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10</xdr:row>
          <xdr:rowOff>66675</xdr:rowOff>
        </xdr:from>
        <xdr:to>
          <xdr:col>10</xdr:col>
          <xdr:colOff>428625</xdr:colOff>
          <xdr:row>17</xdr:row>
          <xdr:rowOff>38100</xdr:rowOff>
        </xdr:to>
        <xdr:pic>
          <xdr:nvPicPr>
            <xdr:cNvPr id="9193" name="Picture 1001">
              <a:extLst>
                <a:ext uri="{FF2B5EF4-FFF2-40B4-BE49-F238E27FC236}">
                  <a16:creationId xmlns:a16="http://schemas.microsoft.com/office/drawing/2014/main" id="{CFDD3C7E-F86D-821B-F258-81CF9F5ABBCD}"/>
                </a:ext>
              </a:extLst>
            </xdr:cNvPr>
            <xdr:cNvPicPr>
              <a:picLocks noChangeAspect="1" noChangeArrowheads="1"/>
              <a:extLst>
                <a:ext uri="{84589F7E-364E-4C9E-8A38-B11213B215E9}">
                  <a14:cameraTool cellRange="List_Values!$D$42:$E$47" spid="_x0000_s21501"/>
                </a:ext>
              </a:extLst>
            </xdr:cNvPicPr>
          </xdr:nvPicPr>
          <xdr:blipFill>
            <a:blip xmlns:r="http://schemas.openxmlformats.org/officeDocument/2006/relationships" r:embed="rId13"/>
            <a:srcRect/>
            <a:stretch>
              <a:fillRect/>
            </a:stretch>
          </xdr:blipFill>
          <xdr:spPr bwMode="auto">
            <a:xfrm>
              <a:off x="6477000" y="2114550"/>
              <a:ext cx="2886075" cy="1266825"/>
            </a:xfrm>
            <a:prstGeom prst="rect">
              <a:avLst/>
            </a:prstGeom>
            <a:solidFill>
              <a:srgbClr val="FFFFFF" mc:Ignorable="a14" a14:legacySpreadsheetColorIndex="9"/>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45</xdr:row>
          <xdr:rowOff>28575</xdr:rowOff>
        </xdr:from>
        <xdr:to>
          <xdr:col>12</xdr:col>
          <xdr:colOff>590550</xdr:colOff>
          <xdr:row>46</xdr:row>
          <xdr:rowOff>57150</xdr:rowOff>
        </xdr:to>
        <xdr:pic>
          <xdr:nvPicPr>
            <xdr:cNvPr id="9194" name="Picture 1002">
              <a:extLst>
                <a:ext uri="{FF2B5EF4-FFF2-40B4-BE49-F238E27FC236}">
                  <a16:creationId xmlns:a16="http://schemas.microsoft.com/office/drawing/2014/main" id="{4170B5D1-A66E-1887-82CC-7542008EB783}"/>
                </a:ext>
              </a:extLst>
            </xdr:cNvPr>
            <xdr:cNvPicPr>
              <a:picLocks noChangeAspect="1" noChangeArrowheads="1"/>
              <a:extLst>
                <a:ext uri="{84589F7E-364E-4C9E-8A38-B11213B215E9}">
                  <a14:cameraTool cellRange="List_Values!$D$49" spid="_x0000_s21502"/>
                </a:ext>
              </a:extLst>
            </xdr:cNvPicPr>
          </xdr:nvPicPr>
          <xdr:blipFill>
            <a:blip xmlns:r="http://schemas.openxmlformats.org/officeDocument/2006/relationships" r:embed="rId9"/>
            <a:srcRect/>
            <a:stretch>
              <a:fillRect/>
            </a:stretch>
          </xdr:blipFill>
          <xdr:spPr bwMode="auto">
            <a:xfrm>
              <a:off x="9525000" y="873442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590550</xdr:colOff>
          <xdr:row>47</xdr:row>
          <xdr:rowOff>28575</xdr:rowOff>
        </xdr:from>
        <xdr:to>
          <xdr:col>12</xdr:col>
          <xdr:colOff>590550</xdr:colOff>
          <xdr:row>48</xdr:row>
          <xdr:rowOff>57150</xdr:rowOff>
        </xdr:to>
        <xdr:pic>
          <xdr:nvPicPr>
            <xdr:cNvPr id="9195" name="Picture 1003">
              <a:extLst>
                <a:ext uri="{FF2B5EF4-FFF2-40B4-BE49-F238E27FC236}">
                  <a16:creationId xmlns:a16="http://schemas.microsoft.com/office/drawing/2014/main" id="{62FA79DC-6ABE-971F-93B3-8D36F14632AF}"/>
                </a:ext>
              </a:extLst>
            </xdr:cNvPr>
            <xdr:cNvPicPr>
              <a:picLocks noChangeAspect="1" noChangeArrowheads="1"/>
              <a:extLst>
                <a:ext uri="{84589F7E-364E-4C9E-8A38-B11213B215E9}">
                  <a14:cameraTool cellRange="List_Values!$D$50" spid="_x0000_s21503"/>
                </a:ext>
              </a:extLst>
            </xdr:cNvPicPr>
          </xdr:nvPicPr>
          <xdr:blipFill>
            <a:blip xmlns:r="http://schemas.openxmlformats.org/officeDocument/2006/relationships" r:embed="rId10"/>
            <a:srcRect/>
            <a:stretch>
              <a:fillRect/>
            </a:stretch>
          </xdr:blipFill>
          <xdr:spPr bwMode="auto">
            <a:xfrm>
              <a:off x="9525000" y="9096375"/>
              <a:ext cx="1619250" cy="2095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45</xdr:row>
          <xdr:rowOff>142875</xdr:rowOff>
        </xdr:from>
        <xdr:to>
          <xdr:col>13</xdr:col>
          <xdr:colOff>657225</xdr:colOff>
          <xdr:row>46</xdr:row>
          <xdr:rowOff>133350</xdr:rowOff>
        </xdr:to>
        <xdr:pic>
          <xdr:nvPicPr>
            <xdr:cNvPr id="9196" name="Picture 1004">
              <a:extLst>
                <a:ext uri="{FF2B5EF4-FFF2-40B4-BE49-F238E27FC236}">
                  <a16:creationId xmlns:a16="http://schemas.microsoft.com/office/drawing/2014/main" id="{0CF7A8D0-9168-D7ED-969A-697FC6CDED4B}"/>
                </a:ext>
              </a:extLst>
            </xdr:cNvPr>
            <xdr:cNvPicPr>
              <a:picLocks noChangeAspect="1" noChangeArrowheads="1"/>
              <a:extLst>
                <a:ext uri="{84589F7E-364E-4C9E-8A38-B11213B215E9}">
                  <a14:cameraTool cellRange="List_Values!$G$50:$H$50" spid="_x0000_s27648"/>
                </a:ext>
              </a:extLst>
            </xdr:cNvPicPr>
          </xdr:nvPicPr>
          <xdr:blipFill>
            <a:blip xmlns:r="http://schemas.openxmlformats.org/officeDocument/2006/relationships" r:embed="rId11"/>
            <a:srcRect t="2" r="22893" b="1347"/>
            <a:stretch>
              <a:fillRect/>
            </a:stretch>
          </xdr:blipFill>
          <xdr:spPr bwMode="auto">
            <a:xfrm>
              <a:off x="11153775" y="8848725"/>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47</xdr:row>
          <xdr:rowOff>57150</xdr:rowOff>
        </xdr:from>
        <xdr:to>
          <xdr:col>13</xdr:col>
          <xdr:colOff>657225</xdr:colOff>
          <xdr:row>48</xdr:row>
          <xdr:rowOff>47625</xdr:rowOff>
        </xdr:to>
        <xdr:pic>
          <xdr:nvPicPr>
            <xdr:cNvPr id="9197" name="Picture 1005">
              <a:extLst>
                <a:ext uri="{FF2B5EF4-FFF2-40B4-BE49-F238E27FC236}">
                  <a16:creationId xmlns:a16="http://schemas.microsoft.com/office/drawing/2014/main" id="{36A5FA4D-E3A0-2AEF-1ED0-4716C559A12E}"/>
                </a:ext>
              </a:extLst>
            </xdr:cNvPr>
            <xdr:cNvPicPr>
              <a:picLocks noChangeAspect="1" noChangeArrowheads="1"/>
              <a:extLst>
                <a:ext uri="{84589F7E-364E-4C9E-8A38-B11213B215E9}">
                  <a14:cameraTool cellRange="List_Values!$G$50:$H$50" spid="_x0000_s27649"/>
                </a:ext>
              </a:extLst>
            </xdr:cNvPicPr>
          </xdr:nvPicPr>
          <xdr:blipFill>
            <a:blip xmlns:r="http://schemas.openxmlformats.org/officeDocument/2006/relationships" r:embed="rId11"/>
            <a:srcRect t="2" r="22893" b="1347"/>
            <a:stretch>
              <a:fillRect/>
            </a:stretch>
          </xdr:blipFill>
          <xdr:spPr bwMode="auto">
            <a:xfrm>
              <a:off x="11153775" y="9124950"/>
              <a:ext cx="971550" cy="171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44</xdr:row>
          <xdr:rowOff>76200</xdr:rowOff>
        </xdr:from>
        <xdr:to>
          <xdr:col>13</xdr:col>
          <xdr:colOff>657225</xdr:colOff>
          <xdr:row>45</xdr:row>
          <xdr:rowOff>66675</xdr:rowOff>
        </xdr:to>
        <xdr:pic>
          <xdr:nvPicPr>
            <xdr:cNvPr id="9198" name="Picture 1006">
              <a:extLst>
                <a:ext uri="{FF2B5EF4-FFF2-40B4-BE49-F238E27FC236}">
                  <a16:creationId xmlns:a16="http://schemas.microsoft.com/office/drawing/2014/main" id="{EBB6BAC5-89C8-9AFC-28C3-E3FA175AA920}"/>
                </a:ext>
              </a:extLst>
            </xdr:cNvPr>
            <xdr:cNvPicPr>
              <a:picLocks noChangeAspect="1" noChangeArrowheads="1"/>
              <a:extLst>
                <a:ext uri="{84589F7E-364E-4C9E-8A38-B11213B215E9}">
                  <a14:cameraTool cellRange="List_Values!$G$49:$H$49" spid="_x0000_s27650"/>
                </a:ext>
              </a:extLst>
            </xdr:cNvPicPr>
          </xdr:nvPicPr>
          <xdr:blipFill>
            <a:blip xmlns:r="http://schemas.openxmlformats.org/officeDocument/2006/relationships" r:embed="rId12"/>
            <a:srcRect t="2" r="22137" b="1347"/>
            <a:stretch>
              <a:fillRect/>
            </a:stretch>
          </xdr:blipFill>
          <xdr:spPr bwMode="auto">
            <a:xfrm>
              <a:off x="11144250" y="8601075"/>
              <a:ext cx="981075" cy="1714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5</xdr:col>
      <xdr:colOff>152400</xdr:colOff>
      <xdr:row>18</xdr:row>
      <xdr:rowOff>57150</xdr:rowOff>
    </xdr:from>
    <xdr:to>
      <xdr:col>9</xdr:col>
      <xdr:colOff>179284</xdr:colOff>
      <xdr:row>23</xdr:row>
      <xdr:rowOff>152193</xdr:rowOff>
    </xdr:to>
    <xdr:pic>
      <xdr:nvPicPr>
        <xdr:cNvPr id="2" name="Picture 1">
          <a:extLst>
            <a:ext uri="{FF2B5EF4-FFF2-40B4-BE49-F238E27FC236}">
              <a16:creationId xmlns:a16="http://schemas.microsoft.com/office/drawing/2014/main" id="{D04930BF-B90E-4601-9266-359C4E3B51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372225" y="4943475"/>
          <a:ext cx="2770084" cy="1333293"/>
        </a:xfrm>
        <a:prstGeom prst="rect">
          <a:avLst/>
        </a:prstGeom>
      </xdr:spPr>
    </xdr:pic>
    <xdr:clientData/>
  </xdr:twoCellAnchor>
  <xdr:twoCellAnchor editAs="oneCell">
    <xdr:from>
      <xdr:col>5</xdr:col>
      <xdr:colOff>123825</xdr:colOff>
      <xdr:row>1</xdr:row>
      <xdr:rowOff>161925</xdr:rowOff>
    </xdr:from>
    <xdr:to>
      <xdr:col>9</xdr:col>
      <xdr:colOff>27099</xdr:colOff>
      <xdr:row>8</xdr:row>
      <xdr:rowOff>23258</xdr:rowOff>
    </xdr:to>
    <xdr:pic>
      <xdr:nvPicPr>
        <xdr:cNvPr id="3" name="Picture 2">
          <a:extLst>
            <a:ext uri="{FF2B5EF4-FFF2-40B4-BE49-F238E27FC236}">
              <a16:creationId xmlns:a16="http://schemas.microsoft.com/office/drawing/2014/main" id="{4CA998E9-A16F-419D-BB1C-B7DA6C77988C}"/>
            </a:ext>
          </a:extLst>
        </xdr:cNvPr>
        <xdr:cNvPicPr>
          <a:picLocks noChangeAspect="1"/>
        </xdr:cNvPicPr>
      </xdr:nvPicPr>
      <xdr:blipFill>
        <a:blip xmlns:r="http://schemas.openxmlformats.org/officeDocument/2006/relationships" r:embed="rId2"/>
        <a:stretch>
          <a:fillRect/>
        </a:stretch>
      </xdr:blipFill>
      <xdr:spPr>
        <a:xfrm>
          <a:off x="6343650" y="342900"/>
          <a:ext cx="2646474" cy="1594883"/>
        </a:xfrm>
        <a:prstGeom prst="rect">
          <a:avLst/>
        </a:prstGeom>
      </xdr:spPr>
    </xdr:pic>
    <xdr:clientData/>
  </xdr:twoCellAnchor>
  <xdr:twoCellAnchor editAs="oneCell">
    <xdr:from>
      <xdr:col>5</xdr:col>
      <xdr:colOff>142875</xdr:colOff>
      <xdr:row>10</xdr:row>
      <xdr:rowOff>28575</xdr:rowOff>
    </xdr:from>
    <xdr:to>
      <xdr:col>8</xdr:col>
      <xdr:colOff>646235</xdr:colOff>
      <xdr:row>15</xdr:row>
      <xdr:rowOff>209512</xdr:rowOff>
    </xdr:to>
    <xdr:pic>
      <xdr:nvPicPr>
        <xdr:cNvPr id="4" name="Picture 3">
          <a:extLst>
            <a:ext uri="{FF2B5EF4-FFF2-40B4-BE49-F238E27FC236}">
              <a16:creationId xmlns:a16="http://schemas.microsoft.com/office/drawing/2014/main" id="{AA40CAA4-1DF4-4E71-975E-D0B7174AFA87}"/>
            </a:ext>
          </a:extLst>
        </xdr:cNvPr>
        <xdr:cNvPicPr>
          <a:picLocks noChangeAspect="1"/>
        </xdr:cNvPicPr>
      </xdr:nvPicPr>
      <xdr:blipFill>
        <a:blip xmlns:r="http://schemas.openxmlformats.org/officeDocument/2006/relationships" r:embed="rId3"/>
        <a:stretch>
          <a:fillRect/>
        </a:stretch>
      </xdr:blipFill>
      <xdr:spPr>
        <a:xfrm>
          <a:off x="6362700" y="2438400"/>
          <a:ext cx="2560760" cy="1419187"/>
        </a:xfrm>
        <a:prstGeom prst="rect">
          <a:avLst/>
        </a:prstGeom>
      </xdr:spPr>
    </xdr:pic>
    <xdr:clientData/>
  </xdr:twoCellAnchor>
  <xdr:twoCellAnchor editAs="oneCell">
    <xdr:from>
      <xdr:col>5</xdr:col>
      <xdr:colOff>152400</xdr:colOff>
      <xdr:row>26</xdr:row>
      <xdr:rowOff>9525</xdr:rowOff>
    </xdr:from>
    <xdr:to>
      <xdr:col>9</xdr:col>
      <xdr:colOff>179284</xdr:colOff>
      <xdr:row>30</xdr:row>
      <xdr:rowOff>125736</xdr:rowOff>
    </xdr:to>
    <xdr:pic>
      <xdr:nvPicPr>
        <xdr:cNvPr id="5" name="Picture 4">
          <a:extLst>
            <a:ext uri="{FF2B5EF4-FFF2-40B4-BE49-F238E27FC236}">
              <a16:creationId xmlns:a16="http://schemas.microsoft.com/office/drawing/2014/main" id="{76CDA667-44B2-4A57-8E0F-3C4F6874B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372225" y="6381750"/>
          <a:ext cx="2770084" cy="1106811"/>
        </a:xfrm>
        <a:prstGeom prst="rect">
          <a:avLst/>
        </a:prstGeom>
      </xdr:spPr>
    </xdr:pic>
    <xdr:clientData/>
  </xdr:twoCellAnchor>
  <xdr:twoCellAnchor editAs="oneCell">
    <xdr:from>
      <xdr:col>5</xdr:col>
      <xdr:colOff>142875</xdr:colOff>
      <xdr:row>33</xdr:row>
      <xdr:rowOff>66675</xdr:rowOff>
    </xdr:from>
    <xdr:to>
      <xdr:col>9</xdr:col>
      <xdr:colOff>288019</xdr:colOff>
      <xdr:row>38</xdr:row>
      <xdr:rowOff>219400</xdr:rowOff>
    </xdr:to>
    <xdr:pic>
      <xdr:nvPicPr>
        <xdr:cNvPr id="6" name="Picture 5">
          <a:extLst>
            <a:ext uri="{FF2B5EF4-FFF2-40B4-BE49-F238E27FC236}">
              <a16:creationId xmlns:a16="http://schemas.microsoft.com/office/drawing/2014/main" id="{99B52DBD-A7CE-4735-8F9E-C96C348FD72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362700" y="8172450"/>
          <a:ext cx="2888344" cy="1390975"/>
        </a:xfrm>
        <a:prstGeom prst="rect">
          <a:avLst/>
        </a:prstGeom>
      </xdr:spPr>
    </xdr:pic>
    <xdr:clientData/>
  </xdr:twoCellAnchor>
  <xdr:twoCellAnchor editAs="oneCell">
    <xdr:from>
      <xdr:col>5</xdr:col>
      <xdr:colOff>123825</xdr:colOff>
      <xdr:row>41</xdr:row>
      <xdr:rowOff>19050</xdr:rowOff>
    </xdr:from>
    <xdr:to>
      <xdr:col>9</xdr:col>
      <xdr:colOff>286077</xdr:colOff>
      <xdr:row>46</xdr:row>
      <xdr:rowOff>200025</xdr:rowOff>
    </xdr:to>
    <xdr:pic>
      <xdr:nvPicPr>
        <xdr:cNvPr id="7" name="Picture 6">
          <a:extLst>
            <a:ext uri="{FF2B5EF4-FFF2-40B4-BE49-F238E27FC236}">
              <a16:creationId xmlns:a16="http://schemas.microsoft.com/office/drawing/2014/main" id="{CE4A64E5-7650-4454-A194-D2825AF7C3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6343650" y="10106025"/>
          <a:ext cx="2905452" cy="14192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139016-7D01-4D6C-A755-FA9FC0F21499}" name="Table1" displayName="Table1" ref="A23:S47" totalsRowCount="1" headerRowDxfId="541" dataDxfId="539" totalsRowDxfId="537" headerRowBorderDxfId="540" tableBorderDxfId="538" totalsRowBorderDxfId="536">
  <autoFilter ref="A23:S46" xr:uid="{4F139016-7D01-4D6C-A755-FA9FC0F2149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BE8CF264-7BF4-42C1-AA04-67BE6262A852}" name="Gevel/fase" dataDxfId="535" totalsRowDxfId="534"/>
    <tableColumn id="2" xr3:uid="{35CFCFA7-4202-4B17-A044-83B52234E55E}" name="Positie" dataDxfId="533" totalsRowDxfId="532"/>
    <tableColumn id="3" xr3:uid="{CE0E28A8-C364-44EC-A79A-550F103E028F}" name="Aantal_x000a_Q [stuks]" dataDxfId="531" totalsRowDxfId="530"/>
    <tableColumn id="4" xr3:uid="{586C940A-6128-4F5A-A779-15EE5A4D58CF}" name="Lengte_x000a_L [mm]" dataDxfId="529" totalsRowDxfId="528"/>
    <tableColumn id="5" xr3:uid="{C4F8F1B9-5A38-413B-BE96-748EE95B1879}" name="Dikte_x000a_T [mm]" dataDxfId="527" totalsRowDxfId="526"/>
    <tableColumn id="6" xr3:uid="{4FB36592-EFCE-45DE-B94B-500D40BC2B85}" name="Module_x000a_M [mm]" dataDxfId="525" totalsRowDxfId="524"/>
    <tableColumn id="7" xr3:uid="{3A054629-1CC2-4F57-9427-DC848AFE7AF0}" name="Paneeltype" dataDxfId="523" totalsRowDxfId="522"/>
    <tableColumn id="8" xr3:uid="{2370F7F8-D897-46E8-A853-A6DDEDA4A33D}" name="Kerntype" dataDxfId="521" totalsRowDxfId="520"/>
    <tableColumn id="9" xr3:uid="{83DD4695-7ED3-4EC0-AAF4-418531A0E8FB}" name="Dikte _x000a_(zijde A) [mm]" dataDxfId="519" totalsRowDxfId="518"/>
    <tableColumn id="10" xr3:uid="{382CF4B0-3466-41CF-8272-6F747EBCCFA5}" name="Coatingtype _x000a_(zijde A)" dataDxfId="517" totalsRowDxfId="516"/>
    <tableColumn id="11" xr3:uid="{41C7E862-8ABA-4BAD-BF2D-B11DAABB131A}" name="Kleur _x000a_(zijde A)" dataDxfId="515" totalsRowDxfId="514"/>
    <tableColumn id="12" xr3:uid="{B7DC16EB-662E-4F6F-A19D-84E09111BF24}" name="Profieltype _x000a_(zijde A)" dataDxfId="513" totalsRowDxfId="512"/>
    <tableColumn id="13" xr3:uid="{73DA3473-47BB-43B1-A4B5-2722C79D72D3}" name="Dikte _x000a_(zijde B) [mm]" dataDxfId="511" totalsRowDxfId="510"/>
    <tableColumn id="14" xr3:uid="{4BCFB6EC-33D7-443D-B0C3-269FF8DE8E9F}" name="Coatingtype _x000a_(zijde B)" dataDxfId="509" totalsRowDxfId="508"/>
    <tableColumn id="15" xr3:uid="{7FEADF47-C326-4F41-81C1-4C015878057A}" name="Kleur _x000a_(zijde B)" dataDxfId="507" totalsRowDxfId="506"/>
    <tableColumn id="16" xr3:uid="{9FFBE569-431C-4F26-B97C-93B670363ADD}" name="Profieltype _x000a_(zijde B)" dataDxfId="505" totalsRowDxfId="504"/>
    <tableColumn id="17" xr3:uid="{B576742D-FF3C-483D-A0E0-8916EED933E6}" name="Opmerking" totalsRowLabel="Totaal [m²]" dataDxfId="503" totalsRowDxfId="502"/>
    <tableColumn id="18" xr3:uid="{154E5888-2910-4B66-904F-5E7B04AD0F4C}" name="Totaal_x000a_Q×L×M [m²]" totalsRowFunction="sum" dataDxfId="501" totalsRowDxfId="500">
      <calculatedColumnFormula>C24*D24/1000*F24/1000</calculatedColumnFormula>
    </tableColumn>
    <tableColumn id="19" xr3:uid="{B96C915A-A28F-40DB-8530-C48F6451F6A6}" name="Prioriteit" dataDxfId="499" totalsRowDxfId="4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17A978-52DD-495A-BFE3-80110CAE5F3E}" name="Table2" displayName="Table2" ref="A23:V34" totalsRowCount="1" headerRowDxfId="466" dataDxfId="464" totalsRowDxfId="462" headerRowBorderDxfId="465" tableBorderDxfId="463">
  <autoFilter ref="A23:V33" xr:uid="{2C17A978-52DD-495A-BFE3-80110CAE5F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27D965B5-614F-4501-8D29-890E1A33E24F}" name="Gevel/fase" dataDxfId="461" totalsRowDxfId="460"/>
    <tableColumn id="2" xr3:uid="{7873B730-04EF-4B11-9B66-DE1DFC794501}" name="Positie" dataDxfId="459" totalsRowDxfId="458"/>
    <tableColumn id="3" xr3:uid="{3560331A-81D5-45B9-8484-827719CBD92D}" name="Aantal_x000a_Q [stuks]" dataDxfId="457" totalsRowDxfId="456"/>
    <tableColumn id="4" xr3:uid="{AF910BD4-ECCA-45E5-B77B-F9B1CC7E0D16}" name="A [mm]" dataDxfId="455" totalsRowDxfId="454"/>
    <tableColumn id="5" xr3:uid="{32CBF793-DC36-40B0-BFF9-8808AA20149F}" name="B [mm]" dataDxfId="453" totalsRowDxfId="452"/>
    <tableColumn id="6" xr3:uid="{8BE24C1D-04F7-4FDC-853C-943372BF6D24}" name="Hoek_x000a_[°]" dataDxfId="451" totalsRowDxfId="450"/>
    <tableColumn id="7" xr3:uid="{5CBD746A-C963-4EBE-B68F-DD3268C6CFC3}" name="Afmeting_x000a_L=A+B [mm]" dataDxfId="449" totalsRowDxfId="448">
      <calculatedColumnFormula>D24+E24</calculatedColumnFormula>
    </tableColumn>
    <tableColumn id="8" xr3:uid="{C67437C7-39C9-44E2-B303-98C1525AD571}" name="Dikte_x000a_T [mm]" dataDxfId="447" totalsRowDxfId="446"/>
    <tableColumn id="9" xr3:uid="{C420698B-C018-458C-BE20-C30F90AA4E73}" name="Module_x000a_M [mm]" dataDxfId="445" totalsRowDxfId="444"/>
    <tableColumn id="10" xr3:uid="{E3752C1F-1D9B-4271-8C52-E173DA8D8EBB}" name="Paneeltype" dataDxfId="443" totalsRowDxfId="442"/>
    <tableColumn id="11" xr3:uid="{123ADC04-D4C3-4992-B0B4-302D12F4ED71}" name="Kerntype" dataDxfId="441" totalsRowDxfId="440"/>
    <tableColumn id="12" xr3:uid="{D93C3208-BD6D-4CC9-B970-98DA7483A44B}" name="Dikte _x000a_(zijde A) [mm]" dataDxfId="439" totalsRowDxfId="438"/>
    <tableColumn id="13" xr3:uid="{889DE5D6-0BBE-4574-8498-4A60BB3AFD70}" name="Coatingtype _x000a_(zijde A)" dataDxfId="437" totalsRowDxfId="436"/>
    <tableColumn id="14" xr3:uid="{CDF6F01F-B30D-4044-A429-3CD44EA05056}" name="Kleur _x000a_(zijde A)" dataDxfId="435" totalsRowDxfId="434"/>
    <tableColumn id="15" xr3:uid="{A515F9C8-8475-4453-BC7E-455479A0AB6E}" name="Profieltype _x000a_(zijde A)" dataDxfId="433" totalsRowDxfId="432"/>
    <tableColumn id="16" xr3:uid="{13D619F8-7107-4A52-BC13-71A262A10E2D}" name="Dikte _x000a_(zijde B) [mm]" dataDxfId="431" totalsRowDxfId="430"/>
    <tableColumn id="17" xr3:uid="{08223D8A-8358-4197-9B80-EB7F709C7E11}" name="Coatingtype _x000a_(zijde B)" dataDxfId="429" totalsRowDxfId="428"/>
    <tableColumn id="18" xr3:uid="{3AA8E3BB-695F-4C4D-B5EB-DE592AA1CE0B}" name="Kleur _x000a_(zijde B)" dataDxfId="427" totalsRowDxfId="426"/>
    <tableColumn id="19" xr3:uid="{C83A589C-1940-4611-8AFF-A0D39FD0B3D3}" name="Profieltype _x000a_(zijde B)" dataDxfId="425" totalsRowDxfId="424"/>
    <tableColumn id="20" xr3:uid="{34D341D3-D809-4197-8DEE-FA55B6611272}" name="Opmerking" totalsRowLabel="Totaal [m²]" dataDxfId="423" totalsRowDxfId="422"/>
    <tableColumn id="21" xr3:uid="{04573AE8-ECBB-4822-B3E7-06CF98AD4391}" name="Totaal_x000a_Q×L×M [m²]" totalsRowFunction="sum" dataDxfId="421" totalsRowDxfId="420">
      <calculatedColumnFormula>C24*G24/1000*I24/1000</calculatedColumnFormula>
    </tableColumn>
    <tableColumn id="22" xr3:uid="{0545AC59-43AC-47F9-A8FD-A97D23F0C2C1}" name="Prioriteit" dataDxfId="419" totalsRowDxfId="41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507B087-A99C-438F-A888-18652E0704D6}" name="Table3" displayName="Table3" ref="A23:X34" totalsRowCount="1" headerRowDxfId="387" dataDxfId="385" totalsRowDxfId="383" headerRowBorderDxfId="386" tableBorderDxfId="384">
  <autoFilter ref="A23:X33" xr:uid="{2507B087-A99C-438F-A888-18652E070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60C5C050-994A-4D7D-9065-A37C3AB9A3DB}" name="Gevel/fase" dataDxfId="382" totalsRowDxfId="381"/>
    <tableColumn id="2" xr3:uid="{1D1F8AE2-1D2F-417C-99A5-CC7E6DD57A45}" name="Positie" dataDxfId="380" totalsRowDxfId="379"/>
    <tableColumn id="3" xr3:uid="{754C2A6D-1410-4F53-BD07-39D39C563B5B}" name="Aantal_x000a_Q [stuks]" dataDxfId="378" totalsRowDxfId="377"/>
    <tableColumn id="4" xr3:uid="{D7183F2F-9734-4FB8-A825-E5A9B84037FE}" name="A [mm]" dataDxfId="376" totalsRowDxfId="375"/>
    <tableColumn id="5" xr3:uid="{86E899FD-4403-47BC-8C25-DDB40B692850}" name="B [mm]" dataDxfId="374" totalsRowDxfId="373"/>
    <tableColumn id="6" xr3:uid="{B4412B5E-8184-457B-81EF-5EF8AA0D764B}" name="C [mm]" dataDxfId="372" totalsRowDxfId="371"/>
    <tableColumn id="7" xr3:uid="{D98DA0F3-3E84-4D44-B700-37A428E74E04}" name="Hoek_x000a_a [°]" dataDxfId="370" totalsRowDxfId="369"/>
    <tableColumn id="8" xr3:uid="{8FFEBA9B-39DF-4D9B-96B2-A05BBB44DB9D}" name="Hoek_x000a_c [°]" dataDxfId="368" totalsRowDxfId="367"/>
    <tableColumn id="9" xr3:uid="{9D200C25-CE6C-417F-A6CE-8A79F7476CF7}" name="Lengte_x000a_L=A+B+C [mm]" dataDxfId="366" totalsRowDxfId="365">
      <calculatedColumnFormula>D24+E24+F24</calculatedColumnFormula>
    </tableColumn>
    <tableColumn id="10" xr3:uid="{D11D6CC8-6D9A-41CB-AC74-7C96085627CE}" name="Dikte_x000a_T [mm]" dataDxfId="364" totalsRowDxfId="363"/>
    <tableColumn id="11" xr3:uid="{11114EC3-1B94-47BC-9226-E8F7611CC8CD}" name="Module_x000a_M [mm]" dataDxfId="362" totalsRowDxfId="361"/>
    <tableColumn id="12" xr3:uid="{5A6E47B1-C05D-4DA5-B7F4-286C38151A9A}" name="Paneeltype" dataDxfId="360" totalsRowDxfId="359"/>
    <tableColumn id="13" xr3:uid="{154CC220-25F1-4B8D-A315-D1F495E17257}" name="Kerntype" dataDxfId="358" totalsRowDxfId="357"/>
    <tableColumn id="14" xr3:uid="{BA0E1E42-5EC8-43AE-81B7-3A97FB3F0A92}" name="Dikte _x000a_(zijde A) [mm]" dataDxfId="356" totalsRowDxfId="355"/>
    <tableColumn id="15" xr3:uid="{B33887AF-65E3-496E-83FC-B174E7179D0D}" name="Coatingtype _x000a_(zijde A)" dataDxfId="354" totalsRowDxfId="353"/>
    <tableColumn id="16" xr3:uid="{4878DAEB-09EB-4723-8D85-BEAE8F13AC0A}" name="Kleur _x000a_(zijde A)" dataDxfId="352" totalsRowDxfId="351"/>
    <tableColumn id="17" xr3:uid="{8353F4D5-0A1E-468A-9003-EB7235C3017B}" name="Profieltype _x000a_(zijde A)" dataDxfId="350" totalsRowDxfId="349"/>
    <tableColumn id="18" xr3:uid="{BBDE6B01-5DAE-4A5A-9999-E2C8A693F075}" name="Dikte _x000a_(zijde B) [mm]" dataDxfId="348" totalsRowDxfId="347"/>
    <tableColumn id="19" xr3:uid="{12374765-5B8E-4D5F-9859-D5FC04636A9D}" name="Coatingtype _x000a_(zijde B)" dataDxfId="346" totalsRowDxfId="345"/>
    <tableColumn id="20" xr3:uid="{6927A20C-4580-4454-907E-71A7FB70EB5F}" name="Kleur _x000a_(zijde B)" dataDxfId="344" totalsRowDxfId="343"/>
    <tableColumn id="21" xr3:uid="{5F62A0F2-21A9-4D06-916F-DC5C76DF23E2}" name="Profieltype _x000a_(zijde B)" dataDxfId="342" totalsRowDxfId="341"/>
    <tableColumn id="22" xr3:uid="{CFAEDB25-3FFF-4FC7-B743-037E43F5BD61}" name="Opmerking" totalsRowLabel="Totaal [m²]" dataDxfId="340" totalsRowDxfId="339"/>
    <tableColumn id="23" xr3:uid="{BEFEA0C4-D9AF-4E4B-98BE-CDE5279EC6EE}" name="Totaal_x000a_Q×L×M [m²]" totalsRowFunction="sum" dataDxfId="338" totalsRowDxfId="337">
      <calculatedColumnFormula>C24*I24/1000*K24/1000</calculatedColumnFormula>
    </tableColumn>
    <tableColumn id="24" xr3:uid="{0C337A8F-C818-4C4F-A88C-9B7F14601973}" name="Prioriteit" dataDxfId="336" totalsRowDxfId="33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206C8A1-3FA4-4305-B685-BAB2767C8AEE}" name="Table4" displayName="Table4" ref="A23:W34" totalsRowCount="1" headerRowDxfId="302" dataDxfId="300" totalsRowDxfId="298" headerRowBorderDxfId="301" tableBorderDxfId="299">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CB38CBDF-B023-4516-9CCE-DCE0804CCAEA}" name="Gevel/fase" dataDxfId="297" totalsRowDxfId="296"/>
    <tableColumn id="2" xr3:uid="{7BF006FC-95A9-4B0C-BB59-34376B1E7B9F}" name="Positie" dataDxfId="295" totalsRowDxfId="294"/>
    <tableColumn id="3" xr3:uid="{144BD673-93BA-4445-84A3-742F273471C3}" name="Aantal_x000a_Q [stuks]" dataDxfId="293" totalsRowDxfId="292"/>
    <tableColumn id="4" xr3:uid="{5C34D670-EEF9-4F5F-A4FD-84DAE009C7A9}" name="A [mm]" dataDxfId="291" totalsRowDxfId="290"/>
    <tableColumn id="5" xr3:uid="{23DC54B7-3B42-40B6-90C9-5EEA10D55981}" name="B [mm]" dataDxfId="289" totalsRowDxfId="288"/>
    <tableColumn id="6" xr3:uid="{FC3E9D10-6A8C-4242-997B-AECE1D7B3EF2}" name="Afmeting_x000a_A+B [mm]" dataDxfId="287" totalsRowDxfId="286">
      <calculatedColumnFormula>D24+E24</calculatedColumnFormula>
    </tableColumn>
    <tableColumn id="7" xr3:uid="{CBC2D980-B86B-4DC2-BED5-3ECC949CC463}" name="Hoek_x000a_[°]" dataDxfId="285" totalsRowDxfId="284"/>
    <tableColumn id="8" xr3:uid="{2BBA7436-98CE-4E56-85C6-F956CDA991DA}" name="Lengte_x000a_L [mm]" dataDxfId="283" totalsRowDxfId="282"/>
    <tableColumn id="9" xr3:uid="{0049F575-EC8D-4EC0-BE3E-8F93F387528A}" name="Dikte_x000a_T [mm]" dataDxfId="281" totalsRowDxfId="280"/>
    <tableColumn id="10" xr3:uid="{9E03AEF5-23C4-4D48-809A-1AEBF29A33A7}" name="Module_x000a_M [mm]" dataDxfId="279" totalsRowDxfId="278"/>
    <tableColumn id="11" xr3:uid="{9FF8FAAB-05D7-4E36-872B-784789EED0F3}" name="Paneeltype" dataDxfId="277" totalsRowDxfId="276"/>
    <tableColumn id="12" xr3:uid="{CCCF10DA-A7A4-492D-BBFE-DEFB51F77810}" name="Kerntype" dataDxfId="275" totalsRowDxfId="274"/>
    <tableColumn id="13" xr3:uid="{BF56825D-6193-4E0D-BED0-63FA5CA351A4}" name="Dikte _x000a_(zijde A) [mm]" dataDxfId="273" totalsRowDxfId="272"/>
    <tableColumn id="14" xr3:uid="{AC0E8C39-0CCB-4B26-946B-8BDC9392F9C4}" name="Coatingtype _x000a_(zijde A)" dataDxfId="271" totalsRowDxfId="270"/>
    <tableColumn id="15" xr3:uid="{6561BD22-12AA-441F-95FB-68D574FB766F}" name="Kleur _x000a_(zijde A)" dataDxfId="269" totalsRowDxfId="268"/>
    <tableColumn id="16" xr3:uid="{C8DB97AC-8C18-416A-BE1C-295B4B9AC9CC}" name="Profieltype _x000a_(zijde A)" dataDxfId="267" totalsRowDxfId="266"/>
    <tableColumn id="17" xr3:uid="{1FB864E2-71E3-4CC8-BA43-0895A923C186}" name="Dikte _x000a_(zijde B) [mm]" dataDxfId="265" totalsRowDxfId="264"/>
    <tableColumn id="18" xr3:uid="{783B6848-E2AE-4A19-A515-EBA6D596B454}" name="Coatingtype _x000a_(zijde B)" dataDxfId="263" totalsRowDxfId="262"/>
    <tableColumn id="19" xr3:uid="{5B5C1A73-911F-4B04-AFF4-FFE573179FD0}" name="Kleur _x000a_(zijde B)" dataDxfId="261" totalsRowDxfId="260"/>
    <tableColumn id="20" xr3:uid="{42B515E7-EEA5-45F7-BF24-E31412722B85}" name="Profieltype _x000a_(zijde B)" dataDxfId="259" totalsRowDxfId="258"/>
    <tableColumn id="21" xr3:uid="{E1D5FF62-D6CD-48CA-9F69-61F7535AE8FA}" name="Opmerking" totalsRowLabel="Totaal [m²]" dataDxfId="257" totalsRowDxfId="256"/>
    <tableColumn id="22" xr3:uid="{999DB76C-E3BD-4EBC-BDD9-EEB7496FEF38}" name="Totaal_x000a_Q×L×M [m²]" totalsRowFunction="sum" dataDxfId="255" totalsRowDxfId="254">
      <calculatedColumnFormula>C24*H24/1000*J24/1000</calculatedColumnFormula>
    </tableColumn>
    <tableColumn id="23" xr3:uid="{5AAB5E49-BAE1-40F1-84D8-2001699FAFDA}" name="Prioriteit" dataDxfId="253" totalsRowDxfId="25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232FEFE-6C61-4BF5-BF5B-E12928B2943A}" name="Table48" displayName="Table48" ref="A23:W34" totalsRowCount="1" headerRowDxfId="216" dataDxfId="214" totalsRowDxfId="212" headerRowBorderDxfId="215" tableBorderDxfId="213">
  <autoFilter ref="A23:W33" xr:uid="{B206C8A1-3FA4-4305-B685-BAB2767C8A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D8E33CDE-964D-44BF-9C34-3D48F6707512}" name="Gevel/fase" dataDxfId="211" totalsRowDxfId="210"/>
    <tableColumn id="2" xr3:uid="{C0FF0D3B-B15A-4DC4-9848-47C127B3DB87}" name="Positie" dataDxfId="209" totalsRowDxfId="208"/>
    <tableColumn id="3" xr3:uid="{50E126EB-A32F-4D31-8AB6-EA040C2F3B54}" name="Aantal_x000a_Q [stuks]" dataDxfId="207" totalsRowDxfId="206"/>
    <tableColumn id="4" xr3:uid="{28B0868F-C921-4CD2-9C05-17A6D6D49F74}" name="A [mm]" dataDxfId="205" totalsRowDxfId="204"/>
    <tableColumn id="5" xr3:uid="{F785B4FF-2FB4-46FC-B068-99D388E37782}" name="B [mm]" dataDxfId="203" totalsRowDxfId="202"/>
    <tableColumn id="6" xr3:uid="{7A249C3F-7A1C-4058-8395-018FFDD7726A}" name="Afmeting_x000a_A+B [mm]" dataDxfId="201" totalsRowDxfId="200">
      <calculatedColumnFormula>D24+E24</calculatedColumnFormula>
    </tableColumn>
    <tableColumn id="7" xr3:uid="{568C61BD-D9CA-4C14-9442-CA557641C3FB}" name="Hoek_x000a_[°]" dataDxfId="199" totalsRowDxfId="198"/>
    <tableColumn id="8" xr3:uid="{F25EF52F-B300-4001-B5B2-44516F434870}" name="Lengte_x000a_L [mm]" dataDxfId="197" totalsRowDxfId="196"/>
    <tableColumn id="9" xr3:uid="{73C41D59-DE74-4315-96CE-DC96662619D6}" name="Dikte_x000a_T [mm]" dataDxfId="195" totalsRowDxfId="194"/>
    <tableColumn id="10" xr3:uid="{613FC38A-8919-4454-ABDC-ABB3EA1CE58D}" name="Module_x000a_M [mm]" dataDxfId="193" totalsRowDxfId="192"/>
    <tableColumn id="11" xr3:uid="{F8F86200-EF2A-4192-9096-4F95E068BE99}" name="Paneeltype" dataDxfId="191" totalsRowDxfId="190"/>
    <tableColumn id="12" xr3:uid="{B973C435-7660-429F-B9E4-079628BBC8C0}" name="Kerntype" dataDxfId="189" totalsRowDxfId="188"/>
    <tableColumn id="13" xr3:uid="{688D9597-0D62-45B9-8441-7C39635F8F5E}" name="Dikte _x000a_(zijde A) [mm]" dataDxfId="187" totalsRowDxfId="186"/>
    <tableColumn id="14" xr3:uid="{A5F3989C-6360-4D1D-A909-22E9F8089196}" name="Coatingtype _x000a_(zijde A)" dataDxfId="185" totalsRowDxfId="184"/>
    <tableColumn id="15" xr3:uid="{7F6B142A-69CF-4252-B1E5-9D35D53188DA}" name="Kleur _x000a_(zijde A)" dataDxfId="183" totalsRowDxfId="182"/>
    <tableColumn id="16" xr3:uid="{E4E0869D-EEED-474D-BE61-9BEC8A96E076}" name="Profieltype _x000a_(zijde A)" dataDxfId="181" totalsRowDxfId="180"/>
    <tableColumn id="17" xr3:uid="{68E346CF-A2F7-4B33-9832-847348389D03}" name="Dikte _x000a_(zijde B) [mm]" dataDxfId="179" totalsRowDxfId="178"/>
    <tableColumn id="18" xr3:uid="{E843AAB7-6BDE-4264-A323-C22AAEF57720}" name="Coatingtype _x000a_(zijde B)" dataDxfId="177" totalsRowDxfId="176"/>
    <tableColumn id="19" xr3:uid="{52F52D61-E9E7-4755-B035-7626375CDC34}" name="Kleur _x000a_(zijde B)" dataDxfId="175" totalsRowDxfId="174"/>
    <tableColumn id="20" xr3:uid="{CCD4A2C1-A84E-4F59-96ED-75972F66C710}" name="Profieltype _x000a_(zijde B)" dataDxfId="173" totalsRowDxfId="172"/>
    <tableColumn id="21" xr3:uid="{39707367-3F0C-4E05-A69A-6AD60019C291}" name="Opmerking" totalsRowLabel="Totaal [m²]" dataDxfId="171" totalsRowDxfId="170"/>
    <tableColumn id="22" xr3:uid="{D096B6C9-E209-4893-A7D0-B7ACAB2C44A3}" name="Totaal_x000a_Q×L×M [m²]" totalsRowFunction="sum" dataDxfId="169" totalsRowDxfId="168">
      <calculatedColumnFormula>C24*H24/1000*J24/1000</calculatedColumnFormula>
    </tableColumn>
    <tableColumn id="23" xr3:uid="{125F56FE-8010-44D2-9F8C-A0EAEC14CFF6}" name="Prioriteit" dataDxfId="167" totalsRowDxfId="16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344FDB-557E-422B-B999-3A36CEDEBD8A}" name="Table5" displayName="Table5" ref="A23:W34" totalsRowCount="1" headerRowDxfId="136" dataDxfId="134" totalsRowDxfId="132" headerRowBorderDxfId="135" tableBorderDxfId="133">
  <autoFilter ref="A23:W33" xr:uid="{3C344FDB-557E-422B-B999-3A36CEDEB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E21214B7-32E9-455F-A84E-6CC191529108}" name="Gevel/fase" dataDxfId="131" totalsRowDxfId="130"/>
    <tableColumn id="2" xr3:uid="{414E04E1-95A1-4376-894F-43EF368AA0CC}" name="Positie" dataDxfId="129" totalsRowDxfId="128"/>
    <tableColumn id="3" xr3:uid="{E7833184-7D64-4C93-BD53-54F90A62C7AC}" name="Aantal_x000a_Q [stuks]" dataDxfId="127" totalsRowDxfId="126"/>
    <tableColumn id="4" xr3:uid="{10970EB0-8706-4E53-8CA6-D1B81F1C1C0B}" name="A [mm]" dataDxfId="125" totalsRowDxfId="124"/>
    <tableColumn id="5" xr3:uid="{5E311371-F710-4D29-9AC5-847BF53F00B4}" name="B [mm]" dataDxfId="123" totalsRowDxfId="122"/>
    <tableColumn id="6" xr3:uid="{6AC844A3-7219-48FB-899B-C2A36C936FF3}" name="Afmeting_x000a_A+B [mm]" dataDxfId="121" totalsRowDxfId="120">
      <calculatedColumnFormula>D24+E24</calculatedColumnFormula>
    </tableColumn>
    <tableColumn id="7" xr3:uid="{D6D57AA4-BABE-4654-8098-42173355E834}" name="Hoek_x000a_[°]" dataDxfId="119" totalsRowDxfId="118"/>
    <tableColumn id="8" xr3:uid="{1CB59856-11AA-49CD-94D8-D4E88CC4B925}" name="Lengte_x000a_L [mm]" dataDxfId="117" totalsRowDxfId="116"/>
    <tableColumn id="9" xr3:uid="{6F0A46B4-D219-4E85-928D-ECC55754C441}" name="Dikte_x000a_T [mm]" dataDxfId="115" totalsRowDxfId="114"/>
    <tableColumn id="10" xr3:uid="{892349F1-B421-4857-81F9-3373E3D0D60C}" name="Module_x000a_M [mm]" dataDxfId="113" totalsRowDxfId="112"/>
    <tableColumn id="11" xr3:uid="{CEE97438-8AC2-405E-9DBA-A12FE420C113}" name="Paneeltype" dataDxfId="111" totalsRowDxfId="110"/>
    <tableColumn id="12" xr3:uid="{AC614D02-4731-40C2-8E14-3F43941C33F6}" name="Kerntype" dataDxfId="109" totalsRowDxfId="108"/>
    <tableColumn id="13" xr3:uid="{4EE33101-2235-4F07-963F-04613BD088E0}" name="Dikte _x000a_(zijde A) [mm]" dataDxfId="107" totalsRowDxfId="106"/>
    <tableColumn id="14" xr3:uid="{302B613E-9D8F-466A-B03F-EDE83F11FE16}" name="Coatingtype _x000a_(zijde A)" dataDxfId="105" totalsRowDxfId="104"/>
    <tableColumn id="15" xr3:uid="{B610B2A9-F1C3-48A4-A434-3DE9EE4BE050}" name="Kleur _x000a_(zijde A)" dataDxfId="103" totalsRowDxfId="102"/>
    <tableColumn id="16" xr3:uid="{051B4C43-7FCE-46C5-846F-68C48A6E4C48}" name="Profieltype _x000a_(zijde A)" dataDxfId="101" totalsRowDxfId="100"/>
    <tableColumn id="17" xr3:uid="{EFA451C9-E9C9-439F-8350-C0279E6687F4}" name="Dikte _x000a_(zijde B) [mm]" dataDxfId="99" totalsRowDxfId="98"/>
    <tableColumn id="18" xr3:uid="{8E7DF73A-8C79-410E-819E-CE56DE533AFB}" name="Coatingtype _x000a_(zijde B)" dataDxfId="97" totalsRowDxfId="96"/>
    <tableColumn id="19" xr3:uid="{22B018EB-D5D6-4D0C-9769-E24FF452F9C7}" name="Kleur _x000a_(zijde B)" dataDxfId="95" totalsRowDxfId="94"/>
    <tableColumn id="20" xr3:uid="{2E040F63-CAA2-47B1-80CD-5387925A38F3}" name="Profieltype _x000a_(zijde B)" dataDxfId="93" totalsRowDxfId="92"/>
    <tableColumn id="21" xr3:uid="{089A5283-3914-48AE-8A4C-151E776745A3}" name="Opmerking" totalsRowLabel="Totaal [m²]" dataDxfId="91" totalsRowDxfId="90"/>
    <tableColumn id="22" xr3:uid="{C4A01874-3EF0-43B0-99A7-15FC4F07F461}" name="Totaal_x000a_Q×L×M [m²]" totalsRowFunction="sum" dataDxfId="89" totalsRowDxfId="88">
      <calculatedColumnFormula>C24*H24/1000*J24/1000</calculatedColumnFormula>
    </tableColumn>
    <tableColumn id="23" xr3:uid="{9863D978-B613-48C2-9722-0493C7318FB1}" name="Prioriteit" dataDxfId="87" totalsRowDxfId="8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F025AAE-2931-4E17-97AA-3D6C8CD049D4}" name="Table6" displayName="Table6" ref="A23:Y34" totalsRowCount="1" headerRowDxfId="54" dataDxfId="52" totalsRowDxfId="50" headerRowBorderDxfId="53" tableBorderDxfId="51">
  <autoFilter ref="A23:Y33" xr:uid="{BF025AAE-2931-4E17-97AA-3D6C8CD049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D4EF081-D5F2-47F8-9F4F-5C8DCAE2F1D9}" name="Gevel/fase" dataDxfId="49" totalsRowDxfId="48"/>
    <tableColumn id="2" xr3:uid="{B87F712C-69DA-4ADC-BE2A-27963FD0CC0B}" name="Positie" dataDxfId="47" totalsRowDxfId="46"/>
    <tableColumn id="3" xr3:uid="{ECE45E54-5776-4BA2-9699-44D2C3091094}" name="Aantal_x000a_Q [stuks]" dataDxfId="45" totalsRowDxfId="44"/>
    <tableColumn id="4" xr3:uid="{9211800F-A1A2-4DA5-8150-437F27B5F8E3}" name="A [mm]" dataDxfId="43" totalsRowDxfId="42"/>
    <tableColumn id="5" xr3:uid="{EEB5ECC6-BEA3-4AA2-AE0A-CF533A944457}" name="B [mm]" dataDxfId="41" totalsRowDxfId="40"/>
    <tableColumn id="6" xr3:uid="{43462FFE-D6E9-4E90-BDB2-C34315A7A747}" name="C [mm]" dataDxfId="39" totalsRowDxfId="38"/>
    <tableColumn id="7" xr3:uid="{1C304616-B0D5-465F-AA04-1AC12FCBD9C4}" name="Afmeting_x000a_A+B+C [mm]" dataDxfId="37" totalsRowDxfId="36">
      <calculatedColumnFormula>D24+E24+F24</calculatedColumnFormula>
    </tableColumn>
    <tableColumn id="8" xr3:uid="{E729B8B3-6085-4DAD-A595-72E167BD7EEC}" name="Hoek_x000a_a [°]" dataDxfId="35" totalsRowDxfId="34"/>
    <tableColumn id="9" xr3:uid="{F80BBEBA-B874-4A35-B42F-779F1AA730B6}" name="Hoek_x000a_c [°]" dataDxfId="33" totalsRowDxfId="32"/>
    <tableColumn id="10" xr3:uid="{E75D845E-355D-4589-8C58-8D6DA34B7951}" name="Lengte_x000a_L [mm]" dataDxfId="31" totalsRowDxfId="30"/>
    <tableColumn id="11" xr3:uid="{4A50F7C3-C8C6-4F2E-AF84-947630247239}" name="Dikte_x000a_T [mm]" dataDxfId="29" totalsRowDxfId="28"/>
    <tableColumn id="12" xr3:uid="{57CB8E0F-8510-4886-B268-E42D2FD165C2}" name="Module_x000a_M [mm]" dataDxfId="27" totalsRowDxfId="26"/>
    <tableColumn id="13" xr3:uid="{31B21902-45C3-4E53-BC77-983D7BA77864}" name="Paneeltype" dataDxfId="25" totalsRowDxfId="24"/>
    <tableColumn id="14" xr3:uid="{C9D99160-9EF6-419A-AA41-A5CD1010DDA6}" name="Kerntype" dataDxfId="23" totalsRowDxfId="22"/>
    <tableColumn id="15" xr3:uid="{BA4FEF8D-205D-45EB-BC4A-950E478F9C34}" name="Dikte _x000a_(zijde A) [mm]" dataDxfId="21" totalsRowDxfId="20"/>
    <tableColumn id="16" xr3:uid="{CFE4FFC4-749F-4F39-A8A9-862100575C94}" name="Coatingtype _x000a_(zijde A)" dataDxfId="19" totalsRowDxfId="18"/>
    <tableColumn id="17" xr3:uid="{07BA0C9C-6D0B-445E-B8E7-B35E551E5469}" name="Kleur _x000a_(zijde A)" dataDxfId="17" totalsRowDxfId="16"/>
    <tableColumn id="18" xr3:uid="{8683BCB0-5485-40E1-8BB4-13A85F5418D1}" name="Profieltype _x000a_(zijde A)" dataDxfId="15" totalsRowDxfId="14"/>
    <tableColumn id="19" xr3:uid="{C65C4D47-73B1-4CEF-8C58-7190E4015D51}" name="Dikte _x000a_(zijde B) [mm]" dataDxfId="13" totalsRowDxfId="12"/>
    <tableColumn id="20" xr3:uid="{0A19CF92-BAD4-4235-A5C3-AE602A0944C0}" name="Coatingtype _x000a_(zijde B)" dataDxfId="11" totalsRowDxfId="10"/>
    <tableColumn id="21" xr3:uid="{350740CF-B087-4334-BCF0-EB357D0C343E}" name="Kleur _x000a_(zijde B)" dataDxfId="9" totalsRowDxfId="8"/>
    <tableColumn id="22" xr3:uid="{EF508185-183F-418E-9E81-1751BB937921}" name="Profieltype _x000a_(zijde B)" dataDxfId="7" totalsRowDxfId="6"/>
    <tableColumn id="23" xr3:uid="{81F53799-C75C-4774-BD44-67D385D85806}" name="Opmerking" totalsRowLabel="Totaal [m²]" dataDxfId="5" totalsRowDxfId="4"/>
    <tableColumn id="24" xr3:uid="{0695AF34-C0C0-4996-99C2-35C8200D6099}" name="Totaal_x000a_Q×L×M [m²]" totalsRowFunction="sum" dataDxfId="3" totalsRowDxfId="2">
      <calculatedColumnFormula>C24*J24/1000*L24/1000</calculatedColumnFormula>
    </tableColumn>
    <tableColumn id="25" xr3:uid="{8540300C-D353-4162-BFDC-F402AACE7CBE}" name="Prioriteit"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1.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rimo-group.com/files/downloads/Horizontal%20Fa%C3%A7ade%20System%20Trimoterm%20FTV.pdf"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2.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3.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4.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4.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5.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6.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7.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hyperlink" Target="https://www.trimo-group.com/files/downloads/Trimoterm%20Technical%20Specification.pdf" TargetMode="External"/><Relationship Id="rId7" Type="http://schemas.openxmlformats.org/officeDocument/2006/relationships/vmlDrawing" Target="../drawings/vmlDrawing8.v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trimo-group.com/files/downloads/Horizontal%20Fa%C3%A7ade%20System%20Trimoterm%20FTV.pdf" TargetMode="Externa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3134-24B3-4C88-B6AF-A73AF4960B35}">
  <sheetPr codeName="Sheet1"/>
  <dimension ref="A1:P166"/>
  <sheetViews>
    <sheetView showGridLines="0" zoomScaleNormal="100" zoomScaleSheetLayoutView="85" workbookViewId="0">
      <selection activeCell="C1" sqref="C1"/>
    </sheetView>
  </sheetViews>
  <sheetFormatPr defaultRowHeight="14.25" x14ac:dyDescent="0.2"/>
  <cols>
    <col min="1" max="1" width="17.625" customWidth="1"/>
    <col min="2" max="2" width="14.625" customWidth="1"/>
    <col min="3" max="3" width="10.625" customWidth="1"/>
    <col min="4" max="6" width="9" customWidth="1"/>
  </cols>
  <sheetData>
    <row r="1" spans="1:16" s="72" customFormat="1" ht="15" x14ac:dyDescent="0.25">
      <c r="B1" s="73"/>
    </row>
    <row r="2" spans="1:16" s="72" customFormat="1" ht="26.25" x14ac:dyDescent="0.4">
      <c r="A2" s="75"/>
      <c r="B2" s="73"/>
      <c r="C2" s="76" t="s">
        <v>72</v>
      </c>
    </row>
    <row r="3" spans="1:16" s="72" customFormat="1" ht="15.75" x14ac:dyDescent="0.25">
      <c r="C3" s="77" t="s">
        <v>73</v>
      </c>
      <c r="D3" s="78" t="str" cm="1">
        <f t="array" ref="D3">LOOKUP(2,1/(Updates!A:A&lt;&gt;""),Updates!A:A)</f>
        <v>1.4.1</v>
      </c>
      <c r="E3" s="89" t="s">
        <v>209</v>
      </c>
      <c r="F3" s="75"/>
    </row>
    <row r="4" spans="1:16" s="72" customFormat="1" x14ac:dyDescent="0.2"/>
    <row r="6" spans="1:16" ht="15" x14ac:dyDescent="0.25">
      <c r="F6" s="1" t="s">
        <v>165</v>
      </c>
      <c r="L6" s="107" t="s">
        <v>166</v>
      </c>
    </row>
    <row r="7" spans="1:16" x14ac:dyDescent="0.2">
      <c r="F7" s="106" t="s">
        <v>167</v>
      </c>
    </row>
    <row r="8" spans="1:16" ht="15" x14ac:dyDescent="0.25">
      <c r="F8" s="131"/>
      <c r="G8" s="131"/>
      <c r="H8" s="131"/>
      <c r="I8" s="131"/>
      <c r="J8" s="131"/>
      <c r="K8" s="131"/>
      <c r="L8" s="108" t="s">
        <v>165</v>
      </c>
      <c r="M8" s="109"/>
      <c r="N8" s="109"/>
      <c r="O8" s="110" t="s">
        <v>58</v>
      </c>
      <c r="P8" s="110" t="s">
        <v>59</v>
      </c>
    </row>
    <row r="9" spans="1:16" x14ac:dyDescent="0.2">
      <c r="F9" s="131"/>
      <c r="G9" s="131"/>
      <c r="H9" s="131"/>
      <c r="I9" s="131"/>
      <c r="J9" s="131"/>
      <c r="K9" s="131"/>
      <c r="L9" s="111" t="s">
        <v>168</v>
      </c>
      <c r="M9" s="112"/>
      <c r="N9" s="112"/>
      <c r="O9" s="113" t="s">
        <v>60</v>
      </c>
      <c r="P9" s="113" t="s">
        <v>60</v>
      </c>
    </row>
    <row r="10" spans="1:16" x14ac:dyDescent="0.2">
      <c r="F10" s="131"/>
      <c r="G10" s="131"/>
      <c r="H10" s="131"/>
      <c r="I10" s="131"/>
      <c r="J10" s="131"/>
      <c r="K10" s="131"/>
      <c r="L10" s="111" t="s">
        <v>169</v>
      </c>
      <c r="M10" s="112"/>
      <c r="N10" s="112"/>
      <c r="O10" s="113" t="s">
        <v>60</v>
      </c>
      <c r="P10" s="113" t="s">
        <v>60</v>
      </c>
    </row>
    <row r="11" spans="1:16" x14ac:dyDescent="0.2">
      <c r="F11" s="106" t="s">
        <v>170</v>
      </c>
      <c r="L11" s="111" t="s">
        <v>167</v>
      </c>
      <c r="M11" s="114"/>
      <c r="N11" s="114"/>
      <c r="O11" s="113" t="s">
        <v>60</v>
      </c>
      <c r="P11" s="113" t="s">
        <v>60</v>
      </c>
    </row>
    <row r="12" spans="1:16" x14ac:dyDescent="0.2">
      <c r="F12" s="131"/>
      <c r="G12" s="131"/>
      <c r="H12" s="131"/>
      <c r="I12" s="131"/>
      <c r="J12" s="131"/>
      <c r="K12" s="131"/>
      <c r="L12" s="111" t="s">
        <v>171</v>
      </c>
      <c r="M12" s="114"/>
      <c r="N12" s="114"/>
      <c r="O12" s="113" t="s">
        <v>60</v>
      </c>
      <c r="P12" s="113" t="s">
        <v>60</v>
      </c>
    </row>
    <row r="13" spans="1:16" x14ac:dyDescent="0.2">
      <c r="F13" s="131"/>
      <c r="G13" s="131"/>
      <c r="H13" s="131"/>
      <c r="I13" s="131"/>
      <c r="J13" s="131"/>
      <c r="K13" s="131"/>
      <c r="L13" s="111" t="s">
        <v>172</v>
      </c>
      <c r="M13" s="114"/>
      <c r="N13" s="114"/>
      <c r="O13" s="115"/>
      <c r="P13" s="113" t="s">
        <v>60</v>
      </c>
    </row>
    <row r="14" spans="1:16" x14ac:dyDescent="0.2">
      <c r="F14" s="131"/>
      <c r="G14" s="131"/>
      <c r="H14" s="131"/>
      <c r="I14" s="131"/>
      <c r="J14" s="131"/>
      <c r="K14" s="131"/>
      <c r="L14" s="111" t="s">
        <v>173</v>
      </c>
      <c r="M14" s="116"/>
      <c r="N14" s="116"/>
      <c r="O14" s="115"/>
      <c r="P14" s="113" t="s">
        <v>60</v>
      </c>
    </row>
    <row r="15" spans="1:16" x14ac:dyDescent="0.2">
      <c r="F15" s="106" t="s">
        <v>172</v>
      </c>
    </row>
    <row r="16" spans="1:16" x14ac:dyDescent="0.2">
      <c r="F16" s="131"/>
      <c r="G16" s="131"/>
      <c r="H16" s="131"/>
      <c r="I16" s="131"/>
      <c r="J16" s="131"/>
      <c r="K16" s="131"/>
    </row>
    <row r="17" spans="6:11" x14ac:dyDescent="0.2">
      <c r="F17" s="131"/>
      <c r="G17" s="131"/>
      <c r="H17" s="131"/>
      <c r="I17" s="131"/>
      <c r="J17" s="131"/>
      <c r="K17" s="131"/>
    </row>
    <row r="18" spans="6:11" x14ac:dyDescent="0.2">
      <c r="F18" s="131"/>
      <c r="G18" s="131"/>
      <c r="H18" s="131"/>
      <c r="I18" s="131"/>
      <c r="J18" s="131"/>
      <c r="K18" s="131"/>
    </row>
    <row r="19" spans="6:11" x14ac:dyDescent="0.2">
      <c r="F19" s="106" t="s">
        <v>174</v>
      </c>
    </row>
    <row r="20" spans="6:11" x14ac:dyDescent="0.2">
      <c r="F20" s="131"/>
      <c r="G20" s="131"/>
      <c r="H20" s="131"/>
      <c r="I20" s="131"/>
      <c r="J20" s="131"/>
      <c r="K20" s="131"/>
    </row>
    <row r="21" spans="6:11" x14ac:dyDescent="0.2">
      <c r="F21" s="131"/>
      <c r="G21" s="131"/>
      <c r="H21" s="131"/>
      <c r="I21" s="131"/>
      <c r="J21" s="131"/>
      <c r="K21" s="131"/>
    </row>
    <row r="22" spans="6:11" x14ac:dyDescent="0.2">
      <c r="F22" s="131"/>
      <c r="G22" s="131"/>
      <c r="H22" s="131"/>
      <c r="I22" s="131"/>
      <c r="J22" s="131"/>
      <c r="K22" s="131"/>
    </row>
    <row r="23" spans="6:11" x14ac:dyDescent="0.2">
      <c r="F23" s="106" t="s">
        <v>175</v>
      </c>
    </row>
    <row r="24" spans="6:11" x14ac:dyDescent="0.2">
      <c r="F24" s="131"/>
      <c r="G24" s="131"/>
      <c r="H24" s="131"/>
      <c r="I24" s="131"/>
      <c r="J24" s="131"/>
      <c r="K24" s="131"/>
    </row>
    <row r="25" spans="6:11" x14ac:dyDescent="0.2">
      <c r="F25" s="131"/>
      <c r="G25" s="131"/>
      <c r="H25" s="131"/>
      <c r="I25" s="131"/>
      <c r="J25" s="131"/>
      <c r="K25" s="131"/>
    </row>
    <row r="26" spans="6:11" x14ac:dyDescent="0.2">
      <c r="F26" s="131"/>
      <c r="G26" s="131"/>
      <c r="H26" s="131"/>
      <c r="I26" s="131"/>
      <c r="J26" s="131"/>
      <c r="K26" s="131"/>
    </row>
    <row r="27" spans="6:11" x14ac:dyDescent="0.2">
      <c r="F27" s="106" t="s">
        <v>168</v>
      </c>
    </row>
    <row r="28" spans="6:11" x14ac:dyDescent="0.2">
      <c r="F28" s="131"/>
      <c r="G28" s="131"/>
      <c r="H28" s="131"/>
      <c r="I28" s="131"/>
      <c r="J28" s="131"/>
      <c r="K28" s="131"/>
    </row>
    <row r="29" spans="6:11" x14ac:dyDescent="0.2">
      <c r="F29" s="131"/>
      <c r="G29" s="131"/>
      <c r="H29" s="131"/>
      <c r="I29" s="131"/>
      <c r="J29" s="131"/>
      <c r="K29" s="131"/>
    </row>
    <row r="30" spans="6:11" x14ac:dyDescent="0.2">
      <c r="F30" s="131"/>
      <c r="G30" s="131"/>
      <c r="H30" s="131"/>
      <c r="I30" s="131"/>
      <c r="J30" s="131"/>
      <c r="K30" s="131"/>
    </row>
    <row r="31" spans="6:11" x14ac:dyDescent="0.2">
      <c r="F31" s="106" t="s">
        <v>176</v>
      </c>
    </row>
    <row r="32" spans="6:11" x14ac:dyDescent="0.2">
      <c r="F32" s="131"/>
      <c r="G32" s="131"/>
      <c r="H32" s="131"/>
      <c r="I32" s="131"/>
      <c r="J32" s="131"/>
      <c r="K32" s="131"/>
    </row>
    <row r="33" spans="6:11" x14ac:dyDescent="0.2">
      <c r="F33" s="131"/>
      <c r="G33" s="131"/>
      <c r="H33" s="131"/>
      <c r="I33" s="131"/>
      <c r="J33" s="131"/>
      <c r="K33" s="131"/>
    </row>
    <row r="34" spans="6:11" x14ac:dyDescent="0.2">
      <c r="F34" s="131"/>
      <c r="G34" s="131"/>
      <c r="H34" s="131"/>
      <c r="I34" s="131"/>
      <c r="J34" s="131"/>
      <c r="K34" s="131"/>
    </row>
    <row r="35" spans="6:11" x14ac:dyDescent="0.2">
      <c r="F35" s="106" t="s">
        <v>177</v>
      </c>
    </row>
    <row r="36" spans="6:11" x14ac:dyDescent="0.2">
      <c r="F36" s="131"/>
      <c r="G36" s="131"/>
      <c r="H36" s="131"/>
      <c r="I36" s="131"/>
      <c r="J36" s="131"/>
      <c r="K36" s="131"/>
    </row>
    <row r="37" spans="6:11" x14ac:dyDescent="0.2">
      <c r="F37" s="131"/>
      <c r="G37" s="131"/>
      <c r="H37" s="131"/>
      <c r="I37" s="131"/>
      <c r="J37" s="131"/>
      <c r="K37" s="131"/>
    </row>
    <row r="38" spans="6:11" x14ac:dyDescent="0.2">
      <c r="F38" s="131"/>
      <c r="G38" s="131"/>
      <c r="H38" s="131"/>
      <c r="I38" s="131"/>
      <c r="J38" s="131"/>
      <c r="K38" s="131"/>
    </row>
    <row r="39" spans="6:11" x14ac:dyDescent="0.2">
      <c r="F39" s="106" t="s">
        <v>178</v>
      </c>
    </row>
    <row r="40" spans="6:11" x14ac:dyDescent="0.2">
      <c r="F40" s="131"/>
      <c r="G40" s="131"/>
      <c r="H40" s="131"/>
      <c r="I40" s="131"/>
      <c r="J40" s="131"/>
      <c r="K40" s="131"/>
    </row>
    <row r="41" spans="6:11" x14ac:dyDescent="0.2">
      <c r="F41" s="131"/>
      <c r="G41" s="131"/>
      <c r="H41" s="131"/>
      <c r="I41" s="131"/>
      <c r="J41" s="131"/>
      <c r="K41" s="131"/>
    </row>
    <row r="42" spans="6:11" x14ac:dyDescent="0.2">
      <c r="F42" s="131"/>
      <c r="G42" s="131"/>
      <c r="H42" s="131"/>
      <c r="I42" s="131"/>
      <c r="J42" s="131"/>
      <c r="K42" s="131"/>
    </row>
    <row r="58" spans="1:9" ht="20.25" x14ac:dyDescent="0.3">
      <c r="A58" s="138" t="s">
        <v>214</v>
      </c>
    </row>
    <row r="60" spans="1:9" ht="15" x14ac:dyDescent="0.25">
      <c r="A60" s="139" t="s">
        <v>215</v>
      </c>
      <c r="D60" s="139" t="s">
        <v>215</v>
      </c>
      <c r="I60" s="139" t="s">
        <v>216</v>
      </c>
    </row>
    <row r="61" spans="1:9" x14ac:dyDescent="0.2">
      <c r="A61" s="118" t="s">
        <v>217</v>
      </c>
      <c r="D61" s="118" t="s">
        <v>218</v>
      </c>
      <c r="I61" s="118" t="s">
        <v>219</v>
      </c>
    </row>
    <row r="62" spans="1:9" x14ac:dyDescent="0.2">
      <c r="A62" s="118" t="s">
        <v>220</v>
      </c>
      <c r="D62" s="118" t="s">
        <v>220</v>
      </c>
      <c r="I62" s="118" t="s">
        <v>220</v>
      </c>
    </row>
    <row r="63" spans="1:9" x14ac:dyDescent="0.2">
      <c r="A63" s="118" t="s">
        <v>221</v>
      </c>
      <c r="D63" s="118" t="s">
        <v>221</v>
      </c>
      <c r="I63" s="118" t="s">
        <v>221</v>
      </c>
    </row>
    <row r="68" spans="1:4" ht="20.25" x14ac:dyDescent="0.3">
      <c r="A68" s="138" t="s">
        <v>214</v>
      </c>
    </row>
    <row r="70" spans="1:4" ht="15" x14ac:dyDescent="0.25">
      <c r="A70" s="139" t="s">
        <v>216</v>
      </c>
      <c r="D70" s="139" t="s">
        <v>216</v>
      </c>
    </row>
    <row r="71" spans="1:4" x14ac:dyDescent="0.2">
      <c r="A71" s="118" t="s">
        <v>219</v>
      </c>
      <c r="D71" s="118" t="s">
        <v>222</v>
      </c>
    </row>
    <row r="72" spans="1:4" x14ac:dyDescent="0.2">
      <c r="A72" s="118" t="s">
        <v>223</v>
      </c>
      <c r="D72" s="118" t="s">
        <v>223</v>
      </c>
    </row>
    <row r="79" spans="1:4" ht="15" x14ac:dyDescent="0.25">
      <c r="A79" s="1" t="s">
        <v>74</v>
      </c>
    </row>
    <row r="81" spans="1:5" x14ac:dyDescent="0.2">
      <c r="B81" s="62" t="s">
        <v>210</v>
      </c>
    </row>
    <row r="82" spans="1:5" x14ac:dyDescent="0.2">
      <c r="B82" s="62" t="s">
        <v>211</v>
      </c>
    </row>
    <row r="83" spans="1:5" x14ac:dyDescent="0.2">
      <c r="B83" s="62" t="s">
        <v>212</v>
      </c>
    </row>
    <row r="84" spans="1:5" x14ac:dyDescent="0.2">
      <c r="B84" s="45"/>
    </row>
    <row r="85" spans="1:5" x14ac:dyDescent="0.2">
      <c r="B85" s="62" t="s">
        <v>213</v>
      </c>
    </row>
    <row r="88" spans="1:5" ht="15.75" x14ac:dyDescent="0.25">
      <c r="A88" s="44" t="s">
        <v>75</v>
      </c>
    </row>
    <row r="89" spans="1:5" x14ac:dyDescent="0.2">
      <c r="A89" s="39" t="s">
        <v>76</v>
      </c>
    </row>
    <row r="90" spans="1:5" x14ac:dyDescent="0.2">
      <c r="A90" s="39" t="s">
        <v>77</v>
      </c>
    </row>
    <row r="92" spans="1:5" x14ac:dyDescent="0.2">
      <c r="B92" s="3" t="s">
        <v>78</v>
      </c>
      <c r="C92" t="s">
        <v>79</v>
      </c>
    </row>
    <row r="93" spans="1:5" x14ac:dyDescent="0.2">
      <c r="B93" s="14" t="s">
        <v>80</v>
      </c>
      <c r="C93" s="10" t="s">
        <v>81</v>
      </c>
      <c r="D93" s="10"/>
      <c r="E93" s="10"/>
    </row>
    <row r="94" spans="1:5" x14ac:dyDescent="0.2">
      <c r="B94" s="15" t="s">
        <v>80</v>
      </c>
      <c r="C94" s="9" t="s">
        <v>82</v>
      </c>
      <c r="D94" s="9"/>
      <c r="E94" s="9"/>
    </row>
    <row r="95" spans="1:5" x14ac:dyDescent="0.2">
      <c r="B95" s="16" t="s">
        <v>80</v>
      </c>
      <c r="C95" s="2" t="s">
        <v>83</v>
      </c>
      <c r="D95" s="2"/>
      <c r="E95" s="2"/>
    </row>
    <row r="96" spans="1:5" x14ac:dyDescent="0.2">
      <c r="B96" s="17" t="s">
        <v>84</v>
      </c>
      <c r="C96" s="11" t="s">
        <v>85</v>
      </c>
      <c r="D96" s="11"/>
      <c r="E96" s="11"/>
    </row>
    <row r="126" spans="1:1" ht="15.75" x14ac:dyDescent="0.25">
      <c r="A126" s="44" t="s">
        <v>86</v>
      </c>
    </row>
    <row r="127" spans="1:1" x14ac:dyDescent="0.2">
      <c r="A127" s="39" t="s">
        <v>87</v>
      </c>
    </row>
    <row r="128" spans="1:1" x14ac:dyDescent="0.2">
      <c r="A128" s="39" t="s">
        <v>88</v>
      </c>
    </row>
    <row r="165" spans="1:13" ht="15" x14ac:dyDescent="0.25">
      <c r="A165" s="1" t="s">
        <v>17</v>
      </c>
    </row>
    <row r="166" spans="1:13" ht="138.6" customHeight="1" x14ac:dyDescent="0.2">
      <c r="A166" s="130" t="s">
        <v>208</v>
      </c>
      <c r="B166" s="130"/>
      <c r="C166" s="130"/>
      <c r="D166" s="130"/>
      <c r="E166" s="130"/>
      <c r="F166" s="130"/>
      <c r="G166" s="130"/>
      <c r="H166" s="130"/>
      <c r="I166" s="130"/>
      <c r="J166" s="130"/>
      <c r="K166" s="130"/>
      <c r="L166" s="130"/>
      <c r="M166" s="130"/>
    </row>
  </sheetData>
  <sheetProtection sheet="1" objects="1" scenarios="1"/>
  <mergeCells count="10">
    <mergeCell ref="A166:M166"/>
    <mergeCell ref="F8:K10"/>
    <mergeCell ref="F12:K14"/>
    <mergeCell ref="F16:K18"/>
    <mergeCell ref="F20:K22"/>
    <mergeCell ref="F24:K26"/>
    <mergeCell ref="F28:K30"/>
    <mergeCell ref="F32:K34"/>
    <mergeCell ref="F36:K38"/>
    <mergeCell ref="F40:K42"/>
  </mergeCells>
  <phoneticPr fontId="4" type="noConversion"/>
  <hyperlinks>
    <hyperlink ref="B83" r:id="rId1" tooltip="Download" display="https://www.trimo-group.com/files/downloads/Trimoterm Fireproof Panels Brochure.pdf" xr:uid="{6BBDA90F-BD63-487A-967E-519E3FBCEBDF}"/>
    <hyperlink ref="B85" r:id="rId2" display="pack" xr:uid="{369455D2-AF8D-4604-AAA0-E1D7E89FE96B}"/>
    <hyperlink ref="B81" r:id="rId3" tooltip="Download" display="https://www.trimo-group.com/files/downloads/Trimoterm Technical Specification.pdf" xr:uid="{52C31134-F2D6-4C7F-95F5-D57E112A6CF9}"/>
    <hyperlink ref="B82" r:id="rId4" xr:uid="{E454701A-A4B8-49D0-89A1-2F019976096E}"/>
  </hyperlinks>
  <pageMargins left="0.39370078740157483" right="0.39370078740157483" top="0.39370078740157483" bottom="0.39370078740157483" header="0.31496062992125984" footer="0.31496062992125984"/>
  <pageSetup paperSize="9" orientation="landscape"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291E-3C08-4A10-8547-9804ABE1B060}">
  <sheetPr codeName="Sheet10"/>
  <dimension ref="A1:C7"/>
  <sheetViews>
    <sheetView workbookViewId="0">
      <selection activeCell="H52" sqref="H52"/>
    </sheetView>
  </sheetViews>
  <sheetFormatPr defaultRowHeight="15" x14ac:dyDescent="0.25"/>
  <cols>
    <col min="1" max="1" width="9" style="40"/>
    <col min="2" max="2" width="10.5" style="43" customWidth="1"/>
    <col min="3" max="3" width="69.25" style="40" customWidth="1"/>
  </cols>
  <sheetData>
    <row r="1" spans="1:3" x14ac:dyDescent="0.25">
      <c r="A1" s="40" t="s">
        <v>73</v>
      </c>
      <c r="B1" s="43" t="s">
        <v>62</v>
      </c>
      <c r="C1" s="40" t="s">
        <v>164</v>
      </c>
    </row>
    <row r="2" spans="1:3" x14ac:dyDescent="0.25">
      <c r="A2" s="40" t="s">
        <v>18</v>
      </c>
      <c r="B2" s="42">
        <v>45323</v>
      </c>
      <c r="C2" s="40" t="s">
        <v>19</v>
      </c>
    </row>
    <row r="3" spans="1:3" x14ac:dyDescent="0.25">
      <c r="A3" s="90" t="s">
        <v>20</v>
      </c>
      <c r="B3" s="42">
        <v>45573</v>
      </c>
      <c r="C3" s="40" t="s">
        <v>203</v>
      </c>
    </row>
    <row r="4" spans="1:3" ht="30" x14ac:dyDescent="0.2">
      <c r="A4" s="93" t="s">
        <v>21</v>
      </c>
      <c r="B4" s="94">
        <v>45831</v>
      </c>
      <c r="C4" s="95" t="s">
        <v>204</v>
      </c>
    </row>
    <row r="5" spans="1:3" x14ac:dyDescent="0.25">
      <c r="A5" s="41" t="s">
        <v>57</v>
      </c>
      <c r="B5" s="42">
        <v>46063</v>
      </c>
      <c r="C5" s="40" t="s">
        <v>205</v>
      </c>
    </row>
    <row r="6" spans="1:3" x14ac:dyDescent="0.25">
      <c r="A6" s="41" t="s">
        <v>70</v>
      </c>
      <c r="B6" s="42">
        <v>46120</v>
      </c>
      <c r="C6" s="40" t="s">
        <v>71</v>
      </c>
    </row>
    <row r="7" spans="1:3" x14ac:dyDescent="0.25">
      <c r="A7" s="41" t="s">
        <v>207</v>
      </c>
      <c r="B7" s="42">
        <v>46154</v>
      </c>
      <c r="C7" s="40" t="s">
        <v>206</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71"/>
  <sheetViews>
    <sheetView showGridLines="0" tabSelected="1" zoomScaleNormal="100" zoomScaleSheetLayoutView="70" workbookViewId="0">
      <selection activeCell="E1" sqref="E1"/>
    </sheetView>
  </sheetViews>
  <sheetFormatPr defaultColWidth="9" defaultRowHeight="14.25" x14ac:dyDescent="0.2"/>
  <cols>
    <col min="1" max="1" width="17.625" style="45" customWidth="1"/>
    <col min="2" max="2" width="14.625" style="45" customWidth="1"/>
    <col min="3" max="3" width="10.625" style="45" customWidth="1"/>
    <col min="4" max="6" width="10.125" style="45" customWidth="1"/>
    <col min="7" max="7" width="10" style="45" customWidth="1"/>
    <col min="8" max="8" width="11.375" style="45" customWidth="1"/>
    <col min="9" max="9" width="10.625" style="45" customWidth="1"/>
    <col min="10" max="11" width="12.625" style="45" customWidth="1"/>
    <col min="12" max="13" width="10.625" style="45" customWidth="1"/>
    <col min="14" max="15" width="12.625" style="45" customWidth="1"/>
    <col min="16" max="16" width="10.625" style="45" customWidth="1"/>
    <col min="17" max="17" width="24.625" style="45" customWidth="1"/>
    <col min="18" max="18" width="10.125" style="45" customWidth="1"/>
    <col min="19" max="16384" width="9" style="45"/>
  </cols>
  <sheetData>
    <row r="1" spans="1:11" s="72" customFormat="1" ht="15.75" x14ac:dyDescent="0.25">
      <c r="B1" s="73"/>
      <c r="C1" s="74" t="s">
        <v>89</v>
      </c>
    </row>
    <row r="2" spans="1:11" s="72" customFormat="1" ht="26.25" x14ac:dyDescent="0.4">
      <c r="A2" s="75"/>
      <c r="B2" s="73"/>
      <c r="C2" s="76" t="s">
        <v>90</v>
      </c>
    </row>
    <row r="3" spans="1:11" s="72" customFormat="1" ht="15.75" x14ac:dyDescent="0.25">
      <c r="A3" s="75"/>
      <c r="B3" s="73"/>
      <c r="C3" s="77" t="s">
        <v>73</v>
      </c>
      <c r="D3" s="78" t="str" cm="1">
        <f t="array" ref="D3">LOOKUP(2,1/(Updates!A:A&lt;&gt;""),Updates!A:A)</f>
        <v>1.4.1</v>
      </c>
      <c r="E3" s="89" t="s">
        <v>209</v>
      </c>
      <c r="G3" s="75"/>
    </row>
    <row r="4" spans="1:11" s="72" customFormat="1" x14ac:dyDescent="0.2"/>
    <row r="5" spans="1:11" ht="15" x14ac:dyDescent="0.25">
      <c r="A5" s="79" t="s">
        <v>91</v>
      </c>
      <c r="B5" s="48"/>
      <c r="C5" s="81"/>
      <c r="G5" s="132" t="s">
        <v>179</v>
      </c>
      <c r="H5" s="132"/>
      <c r="I5" s="132"/>
      <c r="J5" s="132"/>
      <c r="K5" s="132"/>
    </row>
    <row r="6" spans="1:11" ht="15" x14ac:dyDescent="0.25">
      <c r="A6" s="79" t="s">
        <v>92</v>
      </c>
      <c r="B6" s="48"/>
      <c r="C6" s="81"/>
      <c r="G6" s="132"/>
      <c r="H6" s="132"/>
      <c r="I6" s="132"/>
      <c r="J6" s="132"/>
      <c r="K6" s="132"/>
    </row>
    <row r="7" spans="1:11" ht="15" x14ac:dyDescent="0.25">
      <c r="A7" s="79" t="s">
        <v>93</v>
      </c>
      <c r="B7" s="48"/>
      <c r="C7" s="81"/>
      <c r="G7" s="132"/>
      <c r="H7" s="132"/>
      <c r="I7" s="132"/>
      <c r="J7" s="132"/>
      <c r="K7" s="132"/>
    </row>
    <row r="8" spans="1:11" ht="15" x14ac:dyDescent="0.25">
      <c r="A8" s="79" t="s">
        <v>94</v>
      </c>
      <c r="B8" s="48"/>
      <c r="C8" s="81"/>
      <c r="G8" s="132"/>
      <c r="H8" s="132"/>
      <c r="I8" s="132"/>
      <c r="J8" s="132"/>
      <c r="K8" s="132"/>
    </row>
    <row r="9" spans="1:11" ht="15" x14ac:dyDescent="0.25">
      <c r="A9" s="79" t="s">
        <v>95</v>
      </c>
      <c r="B9" s="48"/>
      <c r="C9" s="81"/>
    </row>
    <row r="10" spans="1:11" ht="14.25" customHeight="1" x14ac:dyDescent="0.2"/>
    <row r="12" spans="1:11" ht="15" x14ac:dyDescent="0.25">
      <c r="A12" s="79" t="s">
        <v>96</v>
      </c>
      <c r="B12" s="48"/>
      <c r="C12" s="81"/>
    </row>
    <row r="13" spans="1:11" ht="15" x14ac:dyDescent="0.25">
      <c r="A13" s="79" t="s">
        <v>97</v>
      </c>
      <c r="B13" s="48"/>
      <c r="C13" s="81"/>
    </row>
    <row r="14" spans="1:11" ht="15" x14ac:dyDescent="0.25">
      <c r="A14" s="79" t="s">
        <v>61</v>
      </c>
      <c r="B14" s="48"/>
      <c r="C14" s="81"/>
    </row>
    <row r="15" spans="1:11" x14ac:dyDescent="0.2">
      <c r="G15" s="117" t="s">
        <v>180</v>
      </c>
    </row>
    <row r="16" spans="1:11" x14ac:dyDescent="0.2">
      <c r="G16" s="117" t="s">
        <v>181</v>
      </c>
    </row>
    <row r="17" spans="1:19" ht="15" x14ac:dyDescent="0.25">
      <c r="A17" s="79" t="s">
        <v>98</v>
      </c>
      <c r="B17" s="48"/>
      <c r="C17" s="81"/>
      <c r="G17" s="117" t="s">
        <v>182</v>
      </c>
    </row>
    <row r="21" spans="1:19" s="72" customFormat="1" ht="15.75" customHeight="1" x14ac:dyDescent="0.2">
      <c r="A21" s="136" t="s">
        <v>99</v>
      </c>
      <c r="B21" s="136"/>
      <c r="C21" s="136"/>
      <c r="D21" s="136" t="s">
        <v>100</v>
      </c>
      <c r="E21" s="136"/>
      <c r="F21" s="136"/>
      <c r="G21" s="136" t="s">
        <v>101</v>
      </c>
      <c r="H21" s="136"/>
      <c r="I21" s="133" t="s">
        <v>102</v>
      </c>
      <c r="J21" s="134"/>
      <c r="K21" s="134"/>
      <c r="L21" s="135"/>
      <c r="M21" s="133" t="s">
        <v>103</v>
      </c>
      <c r="N21" s="134"/>
      <c r="O21" s="134"/>
      <c r="P21" s="135"/>
      <c r="Q21" s="83" t="s">
        <v>104</v>
      </c>
      <c r="R21" s="83" t="s">
        <v>105</v>
      </c>
      <c r="S21" s="105" t="s">
        <v>106</v>
      </c>
    </row>
    <row r="22" spans="1:19" ht="3" customHeight="1" x14ac:dyDescent="0.25">
      <c r="A22" s="50"/>
      <c r="B22" s="50"/>
      <c r="C22" s="50"/>
      <c r="D22" s="50"/>
      <c r="E22" s="50"/>
      <c r="F22" s="50"/>
      <c r="G22" s="50"/>
      <c r="H22" s="50"/>
      <c r="I22" s="50"/>
      <c r="J22" s="50"/>
      <c r="K22" s="50"/>
      <c r="L22" s="50"/>
      <c r="M22" s="50"/>
      <c r="N22" s="50"/>
      <c r="O22" s="50"/>
      <c r="P22" s="50"/>
      <c r="Q22" s="50"/>
      <c r="R22" s="50"/>
      <c r="S22" s="103"/>
    </row>
    <row r="23" spans="1:19" s="72" customFormat="1" ht="45" x14ac:dyDescent="0.2">
      <c r="A23" s="84" t="s">
        <v>107</v>
      </c>
      <c r="B23" s="85" t="s">
        <v>108</v>
      </c>
      <c r="C23" s="85" t="s">
        <v>109</v>
      </c>
      <c r="D23" s="85" t="s">
        <v>110</v>
      </c>
      <c r="E23" s="85" t="s">
        <v>111</v>
      </c>
      <c r="F23" s="85" t="s">
        <v>2</v>
      </c>
      <c r="G23" s="85" t="s">
        <v>101</v>
      </c>
      <c r="H23" s="85" t="s">
        <v>112</v>
      </c>
      <c r="I23" s="85" t="s">
        <v>113</v>
      </c>
      <c r="J23" s="85" t="s">
        <v>114</v>
      </c>
      <c r="K23" s="85" t="s">
        <v>115</v>
      </c>
      <c r="L23" s="85" t="s">
        <v>116</v>
      </c>
      <c r="M23" s="85" t="s">
        <v>117</v>
      </c>
      <c r="N23" s="85" t="s">
        <v>118</v>
      </c>
      <c r="O23" s="85" t="s">
        <v>119</v>
      </c>
      <c r="P23" s="85" t="s">
        <v>120</v>
      </c>
      <c r="Q23" s="85" t="s">
        <v>104</v>
      </c>
      <c r="R23" s="86" t="s">
        <v>121</v>
      </c>
      <c r="S23" s="85" t="s">
        <v>106</v>
      </c>
    </row>
    <row r="24" spans="1:19" x14ac:dyDescent="0.2">
      <c r="A24" s="18"/>
      <c r="B24" s="4"/>
      <c r="C24" s="4"/>
      <c r="D24" s="5"/>
      <c r="E24" s="4"/>
      <c r="F24" s="6"/>
      <c r="G24" s="4" t="s">
        <v>0</v>
      </c>
      <c r="H24" s="4"/>
      <c r="I24" s="13"/>
      <c r="J24" s="4"/>
      <c r="K24" s="4"/>
      <c r="L24" s="4"/>
      <c r="M24" s="13"/>
      <c r="N24" s="4"/>
      <c r="O24" s="4"/>
      <c r="P24" s="4"/>
      <c r="Q24" s="7"/>
      <c r="R24" s="98">
        <f t="shared" ref="R24:R38" si="0">C24*D24/1000*F24/1000</f>
        <v>0</v>
      </c>
      <c r="S24" s="96"/>
    </row>
    <row r="25" spans="1:19" x14ac:dyDescent="0.2">
      <c r="A25" s="18"/>
      <c r="B25" s="4"/>
      <c r="C25" s="4"/>
      <c r="D25" s="5"/>
      <c r="E25" s="4"/>
      <c r="F25" s="6"/>
      <c r="G25" s="4" t="s">
        <v>0</v>
      </c>
      <c r="H25" s="4"/>
      <c r="I25" s="13"/>
      <c r="J25" s="4"/>
      <c r="K25" s="4"/>
      <c r="L25" s="4"/>
      <c r="M25" s="13"/>
      <c r="N25" s="4"/>
      <c r="O25" s="4"/>
      <c r="P25" s="4"/>
      <c r="Q25" s="7"/>
      <c r="R25" s="98">
        <f t="shared" si="0"/>
        <v>0</v>
      </c>
      <c r="S25" s="97"/>
    </row>
    <row r="26" spans="1:19" x14ac:dyDescent="0.2">
      <c r="A26" s="18"/>
      <c r="B26" s="4"/>
      <c r="C26" s="4"/>
      <c r="D26" s="5"/>
      <c r="E26" s="4"/>
      <c r="F26" s="6"/>
      <c r="G26" s="4" t="s">
        <v>0</v>
      </c>
      <c r="H26" s="4"/>
      <c r="I26" s="13"/>
      <c r="J26" s="4"/>
      <c r="K26" s="4"/>
      <c r="L26" s="4"/>
      <c r="M26" s="13"/>
      <c r="N26" s="4"/>
      <c r="O26" s="4"/>
      <c r="P26" s="4"/>
      <c r="Q26" s="7"/>
      <c r="R26" s="98">
        <f t="shared" ref="R26:R31" si="1">C26*D26/1000*F26/1000</f>
        <v>0</v>
      </c>
      <c r="S26" s="18"/>
    </row>
    <row r="27" spans="1:19" x14ac:dyDescent="0.2">
      <c r="A27" s="18"/>
      <c r="B27" s="4"/>
      <c r="C27" s="4"/>
      <c r="D27" s="5"/>
      <c r="E27" s="4"/>
      <c r="F27" s="6"/>
      <c r="G27" s="4" t="s">
        <v>0</v>
      </c>
      <c r="H27" s="4"/>
      <c r="I27" s="13"/>
      <c r="J27" s="4"/>
      <c r="K27" s="4"/>
      <c r="L27" s="4"/>
      <c r="M27" s="13"/>
      <c r="N27" s="4"/>
      <c r="O27" s="4"/>
      <c r="P27" s="4"/>
      <c r="Q27" s="7"/>
      <c r="R27" s="98">
        <f t="shared" si="1"/>
        <v>0</v>
      </c>
      <c r="S27" s="18"/>
    </row>
    <row r="28" spans="1:19" x14ac:dyDescent="0.2">
      <c r="A28" s="18"/>
      <c r="B28" s="4"/>
      <c r="C28" s="4"/>
      <c r="D28" s="5"/>
      <c r="E28" s="4"/>
      <c r="F28" s="6"/>
      <c r="G28" s="4" t="s">
        <v>0</v>
      </c>
      <c r="H28" s="4"/>
      <c r="I28" s="13"/>
      <c r="J28" s="4"/>
      <c r="K28" s="4"/>
      <c r="L28" s="4"/>
      <c r="M28" s="13"/>
      <c r="N28" s="4"/>
      <c r="O28" s="4"/>
      <c r="P28" s="4"/>
      <c r="Q28" s="7"/>
      <c r="R28" s="98">
        <f t="shared" si="1"/>
        <v>0</v>
      </c>
      <c r="S28" s="18"/>
    </row>
    <row r="29" spans="1:19" x14ac:dyDescent="0.2">
      <c r="A29" s="18"/>
      <c r="B29" s="4"/>
      <c r="C29" s="4"/>
      <c r="D29" s="5"/>
      <c r="E29" s="4"/>
      <c r="F29" s="6"/>
      <c r="G29" s="4" t="s">
        <v>0</v>
      </c>
      <c r="H29" s="4"/>
      <c r="I29" s="13"/>
      <c r="J29" s="4"/>
      <c r="K29" s="4"/>
      <c r="L29" s="4"/>
      <c r="M29" s="13"/>
      <c r="N29" s="4"/>
      <c r="O29" s="4"/>
      <c r="P29" s="4"/>
      <c r="Q29" s="7"/>
      <c r="R29" s="98">
        <f t="shared" si="1"/>
        <v>0</v>
      </c>
      <c r="S29" s="18"/>
    </row>
    <row r="30" spans="1:19" x14ac:dyDescent="0.2">
      <c r="A30" s="18"/>
      <c r="B30" s="4"/>
      <c r="C30" s="4"/>
      <c r="D30" s="5"/>
      <c r="E30" s="4"/>
      <c r="F30" s="6"/>
      <c r="G30" s="4" t="s">
        <v>0</v>
      </c>
      <c r="H30" s="4"/>
      <c r="I30" s="13"/>
      <c r="J30" s="4"/>
      <c r="K30" s="4"/>
      <c r="L30" s="4"/>
      <c r="M30" s="13"/>
      <c r="N30" s="4"/>
      <c r="O30" s="4"/>
      <c r="P30" s="4"/>
      <c r="Q30" s="7"/>
      <c r="R30" s="98">
        <f t="shared" si="1"/>
        <v>0</v>
      </c>
      <c r="S30" s="18"/>
    </row>
    <row r="31" spans="1:19" x14ac:dyDescent="0.2">
      <c r="A31" s="18"/>
      <c r="B31" s="4"/>
      <c r="C31" s="4"/>
      <c r="D31" s="5"/>
      <c r="E31" s="4"/>
      <c r="F31" s="6"/>
      <c r="G31" s="4" t="s">
        <v>0</v>
      </c>
      <c r="H31" s="4"/>
      <c r="I31" s="13"/>
      <c r="J31" s="4"/>
      <c r="K31" s="4"/>
      <c r="L31" s="4"/>
      <c r="M31" s="13"/>
      <c r="N31" s="4"/>
      <c r="O31" s="4"/>
      <c r="P31" s="4"/>
      <c r="Q31" s="7"/>
      <c r="R31" s="98">
        <f t="shared" si="1"/>
        <v>0</v>
      </c>
      <c r="S31" s="18"/>
    </row>
    <row r="32" spans="1:19" x14ac:dyDescent="0.2">
      <c r="A32" s="18"/>
      <c r="B32" s="4"/>
      <c r="C32" s="4"/>
      <c r="D32" s="5"/>
      <c r="E32" s="4"/>
      <c r="F32" s="6"/>
      <c r="G32" s="4" t="s">
        <v>0</v>
      </c>
      <c r="H32" s="4"/>
      <c r="I32" s="13"/>
      <c r="J32" s="4"/>
      <c r="K32" s="4"/>
      <c r="L32" s="4"/>
      <c r="M32" s="13"/>
      <c r="N32" s="4"/>
      <c r="O32" s="4"/>
      <c r="P32" s="4"/>
      <c r="Q32" s="7"/>
      <c r="R32" s="98">
        <f t="shared" ref="R32:R37" si="2">C32*D32/1000*F32/1000</f>
        <v>0</v>
      </c>
      <c r="S32" s="18"/>
    </row>
    <row r="33" spans="1:19" x14ac:dyDescent="0.2">
      <c r="A33" s="18"/>
      <c r="B33" s="4"/>
      <c r="C33" s="4"/>
      <c r="D33" s="5"/>
      <c r="E33" s="4"/>
      <c r="F33" s="6"/>
      <c r="G33" s="4" t="s">
        <v>0</v>
      </c>
      <c r="H33" s="4"/>
      <c r="I33" s="13"/>
      <c r="J33" s="4"/>
      <c r="K33" s="4"/>
      <c r="L33" s="4"/>
      <c r="M33" s="13"/>
      <c r="N33" s="4"/>
      <c r="O33" s="4"/>
      <c r="P33" s="4"/>
      <c r="Q33" s="7"/>
      <c r="R33" s="98">
        <f t="shared" si="2"/>
        <v>0</v>
      </c>
      <c r="S33" s="18"/>
    </row>
    <row r="34" spans="1:19" x14ac:dyDescent="0.2">
      <c r="A34" s="18"/>
      <c r="B34" s="4"/>
      <c r="C34" s="4"/>
      <c r="D34" s="5"/>
      <c r="E34" s="4"/>
      <c r="F34" s="6"/>
      <c r="G34" s="4" t="s">
        <v>0</v>
      </c>
      <c r="H34" s="4"/>
      <c r="I34" s="13"/>
      <c r="J34" s="4"/>
      <c r="K34" s="4"/>
      <c r="L34" s="4"/>
      <c r="M34" s="13"/>
      <c r="N34" s="4"/>
      <c r="O34" s="4"/>
      <c r="P34" s="4"/>
      <c r="Q34" s="7"/>
      <c r="R34" s="98">
        <f t="shared" si="2"/>
        <v>0</v>
      </c>
      <c r="S34" s="18"/>
    </row>
    <row r="35" spans="1:19" x14ac:dyDescent="0.2">
      <c r="A35" s="18"/>
      <c r="B35" s="4"/>
      <c r="C35" s="4"/>
      <c r="D35" s="5"/>
      <c r="E35" s="4"/>
      <c r="F35" s="6"/>
      <c r="G35" s="4" t="s">
        <v>0</v>
      </c>
      <c r="H35" s="4"/>
      <c r="I35" s="13"/>
      <c r="J35" s="4"/>
      <c r="K35" s="4"/>
      <c r="L35" s="4"/>
      <c r="M35" s="13"/>
      <c r="N35" s="4"/>
      <c r="O35" s="4"/>
      <c r="P35" s="4"/>
      <c r="Q35" s="7"/>
      <c r="R35" s="98">
        <f t="shared" si="2"/>
        <v>0</v>
      </c>
      <c r="S35" s="18"/>
    </row>
    <row r="36" spans="1:19" x14ac:dyDescent="0.2">
      <c r="A36" s="18"/>
      <c r="B36" s="4"/>
      <c r="C36" s="4"/>
      <c r="D36" s="5"/>
      <c r="E36" s="4"/>
      <c r="F36" s="6"/>
      <c r="G36" s="4" t="s">
        <v>0</v>
      </c>
      <c r="H36" s="4"/>
      <c r="I36" s="13"/>
      <c r="J36" s="4"/>
      <c r="K36" s="4"/>
      <c r="L36" s="4"/>
      <c r="M36" s="13"/>
      <c r="N36" s="4"/>
      <c r="O36" s="4"/>
      <c r="P36" s="4"/>
      <c r="Q36" s="7"/>
      <c r="R36" s="98">
        <f t="shared" si="2"/>
        <v>0</v>
      </c>
      <c r="S36" s="18"/>
    </row>
    <row r="37" spans="1:19" x14ac:dyDescent="0.2">
      <c r="A37" s="18"/>
      <c r="B37" s="4"/>
      <c r="C37" s="4"/>
      <c r="D37" s="5"/>
      <c r="E37" s="4"/>
      <c r="F37" s="6"/>
      <c r="G37" s="4" t="s">
        <v>0</v>
      </c>
      <c r="H37" s="4"/>
      <c r="I37" s="13"/>
      <c r="J37" s="4"/>
      <c r="K37" s="4"/>
      <c r="L37" s="4"/>
      <c r="M37" s="13"/>
      <c r="N37" s="4"/>
      <c r="O37" s="4"/>
      <c r="P37" s="4"/>
      <c r="Q37" s="7"/>
      <c r="R37" s="98">
        <f t="shared" si="2"/>
        <v>0</v>
      </c>
      <c r="S37" s="18"/>
    </row>
    <row r="38" spans="1:19" x14ac:dyDescent="0.2">
      <c r="A38" s="18"/>
      <c r="B38" s="4"/>
      <c r="C38" s="4"/>
      <c r="D38" s="5"/>
      <c r="E38" s="4"/>
      <c r="F38" s="6"/>
      <c r="G38" s="4" t="s">
        <v>0</v>
      </c>
      <c r="H38" s="4"/>
      <c r="I38" s="13"/>
      <c r="J38" s="4"/>
      <c r="K38" s="4"/>
      <c r="L38" s="4"/>
      <c r="M38" s="13"/>
      <c r="N38" s="4"/>
      <c r="O38" s="4"/>
      <c r="P38" s="4"/>
      <c r="Q38" s="7"/>
      <c r="R38" s="98">
        <f t="shared" si="0"/>
        <v>0</v>
      </c>
      <c r="S38" s="97"/>
    </row>
    <row r="39" spans="1:19" x14ac:dyDescent="0.2">
      <c r="A39" s="18"/>
      <c r="B39" s="4"/>
      <c r="C39" s="4"/>
      <c r="D39" s="5"/>
      <c r="E39" s="4"/>
      <c r="F39" s="6"/>
      <c r="G39" s="4" t="s">
        <v>0</v>
      </c>
      <c r="H39" s="4"/>
      <c r="I39" s="13"/>
      <c r="J39" s="4"/>
      <c r="K39" s="4"/>
      <c r="L39" s="4"/>
      <c r="M39" s="13"/>
      <c r="N39" s="4"/>
      <c r="O39" s="4"/>
      <c r="P39" s="4"/>
      <c r="Q39" s="7"/>
      <c r="R39" s="98">
        <f>C39*D39/1000*F39/1000</f>
        <v>0</v>
      </c>
      <c r="S39" s="97"/>
    </row>
    <row r="40" spans="1:19" x14ac:dyDescent="0.2">
      <c r="A40" s="18"/>
      <c r="B40" s="4"/>
      <c r="C40" s="4"/>
      <c r="D40" s="5"/>
      <c r="E40" s="4"/>
      <c r="F40" s="6"/>
      <c r="G40" s="4" t="s">
        <v>0</v>
      </c>
      <c r="H40" s="4"/>
      <c r="I40" s="13"/>
      <c r="J40" s="4"/>
      <c r="K40" s="4"/>
      <c r="L40" s="4"/>
      <c r="M40" s="13"/>
      <c r="N40" s="4"/>
      <c r="O40" s="4"/>
      <c r="P40" s="4"/>
      <c r="Q40" s="7"/>
      <c r="R40" s="98">
        <f>C40*D40/1000*F40/1000</f>
        <v>0</v>
      </c>
      <c r="S40" s="97"/>
    </row>
    <row r="41" spans="1:19" x14ac:dyDescent="0.2">
      <c r="A41" s="18"/>
      <c r="B41" s="4"/>
      <c r="C41" s="4"/>
      <c r="D41" s="5"/>
      <c r="E41" s="4"/>
      <c r="F41" s="6"/>
      <c r="G41" s="4" t="s">
        <v>0</v>
      </c>
      <c r="H41" s="4"/>
      <c r="I41" s="13"/>
      <c r="J41" s="4"/>
      <c r="K41" s="4"/>
      <c r="L41" s="4"/>
      <c r="M41" s="13"/>
      <c r="N41" s="4"/>
      <c r="O41" s="4"/>
      <c r="P41" s="4"/>
      <c r="Q41" s="7"/>
      <c r="R41" s="98">
        <f>C41*D41/1000*F41/1000</f>
        <v>0</v>
      </c>
      <c r="S41" s="97"/>
    </row>
    <row r="42" spans="1:19" x14ac:dyDescent="0.2">
      <c r="A42" s="18"/>
      <c r="B42" s="4"/>
      <c r="C42" s="4"/>
      <c r="D42" s="5"/>
      <c r="E42" s="4"/>
      <c r="F42" s="6"/>
      <c r="G42" s="4" t="s">
        <v>0</v>
      </c>
      <c r="H42" s="4"/>
      <c r="I42" s="13"/>
      <c r="J42" s="4"/>
      <c r="K42" s="4"/>
      <c r="L42" s="4"/>
      <c r="M42" s="13"/>
      <c r="N42" s="4"/>
      <c r="O42" s="4"/>
      <c r="P42" s="4"/>
      <c r="Q42" s="7"/>
      <c r="R42" s="98">
        <f>C42*D42/1000*F42/1000</f>
        <v>0</v>
      </c>
      <c r="S42" s="97"/>
    </row>
    <row r="43" spans="1:19" x14ac:dyDescent="0.2">
      <c r="A43" s="18"/>
      <c r="B43" s="4"/>
      <c r="C43" s="4"/>
      <c r="D43" s="5"/>
      <c r="E43" s="4"/>
      <c r="F43" s="6"/>
      <c r="G43" s="4" t="s">
        <v>0</v>
      </c>
      <c r="H43" s="4"/>
      <c r="I43" s="13"/>
      <c r="J43" s="4"/>
      <c r="K43" s="4"/>
      <c r="L43" s="4"/>
      <c r="M43" s="13"/>
      <c r="N43" s="4"/>
      <c r="O43" s="4"/>
      <c r="P43" s="4"/>
      <c r="Q43" s="7"/>
      <c r="R43" s="98">
        <f t="shared" ref="R43:R45" si="3">C43*D43/1000*F43/1000</f>
        <v>0</v>
      </c>
      <c r="S43" s="97"/>
    </row>
    <row r="44" spans="1:19" x14ac:dyDescent="0.2">
      <c r="A44" s="18"/>
      <c r="B44" s="4"/>
      <c r="C44" s="4"/>
      <c r="D44" s="5"/>
      <c r="E44" s="4"/>
      <c r="F44" s="6"/>
      <c r="G44" s="4" t="s">
        <v>0</v>
      </c>
      <c r="H44" s="4"/>
      <c r="I44" s="13"/>
      <c r="J44" s="4"/>
      <c r="K44" s="4"/>
      <c r="L44" s="4"/>
      <c r="M44" s="13"/>
      <c r="N44" s="4"/>
      <c r="O44" s="4"/>
      <c r="P44" s="4"/>
      <c r="Q44" s="7"/>
      <c r="R44" s="98">
        <f t="shared" si="3"/>
        <v>0</v>
      </c>
      <c r="S44" s="97"/>
    </row>
    <row r="45" spans="1:19" x14ac:dyDescent="0.2">
      <c r="A45" s="18"/>
      <c r="B45" s="4"/>
      <c r="C45" s="4"/>
      <c r="D45" s="5"/>
      <c r="E45" s="4"/>
      <c r="F45" s="6"/>
      <c r="G45" s="4" t="s">
        <v>0</v>
      </c>
      <c r="H45" s="4"/>
      <c r="I45" s="13"/>
      <c r="J45" s="4"/>
      <c r="K45" s="4"/>
      <c r="L45" s="4"/>
      <c r="M45" s="13"/>
      <c r="N45" s="4"/>
      <c r="O45" s="4"/>
      <c r="P45" s="4"/>
      <c r="Q45" s="7"/>
      <c r="R45" s="98">
        <f t="shared" si="3"/>
        <v>0</v>
      </c>
      <c r="S45" s="97"/>
    </row>
    <row r="46" spans="1:19" x14ac:dyDescent="0.2">
      <c r="A46" s="20" t="s">
        <v>122</v>
      </c>
      <c r="B46" s="21" t="s">
        <v>1</v>
      </c>
      <c r="C46" s="21">
        <v>0</v>
      </c>
      <c r="D46" s="22">
        <v>5000</v>
      </c>
      <c r="E46" s="21">
        <v>150</v>
      </c>
      <c r="F46" s="23">
        <v>1000</v>
      </c>
      <c r="G46" s="21" t="s">
        <v>0</v>
      </c>
      <c r="H46" s="21" t="s">
        <v>3</v>
      </c>
      <c r="I46" s="24">
        <v>0.55000000000000004</v>
      </c>
      <c r="J46" s="21" t="s">
        <v>16</v>
      </c>
      <c r="K46" s="21" t="s">
        <v>15</v>
      </c>
      <c r="L46" s="21" t="s">
        <v>4</v>
      </c>
      <c r="M46" s="24">
        <v>0.5</v>
      </c>
      <c r="N46" s="21" t="s">
        <v>16</v>
      </c>
      <c r="O46" s="21" t="s">
        <v>15</v>
      </c>
      <c r="P46" s="21" t="s">
        <v>14</v>
      </c>
      <c r="Q46" s="25" t="s">
        <v>123</v>
      </c>
      <c r="R46" s="99">
        <f>C46*D46/1000*F46/1000</f>
        <v>0</v>
      </c>
      <c r="S46" s="25" t="s">
        <v>124</v>
      </c>
    </row>
    <row r="47" spans="1:19" x14ac:dyDescent="0.2">
      <c r="A47" s="31"/>
      <c r="B47" s="32"/>
      <c r="C47" s="32"/>
      <c r="D47" s="33"/>
      <c r="E47" s="32"/>
      <c r="F47" s="32"/>
      <c r="G47" s="32"/>
      <c r="H47" s="32"/>
      <c r="I47" s="32"/>
      <c r="J47" s="32"/>
      <c r="K47" s="32"/>
      <c r="L47" s="32"/>
      <c r="M47" s="32"/>
      <c r="N47" s="32"/>
      <c r="O47" s="32"/>
      <c r="P47" s="32"/>
      <c r="Q47" s="34" t="s">
        <v>125</v>
      </c>
      <c r="R47" s="100">
        <f>SUBTOTAL(109,Table1[Totaal
Q×L×M '[m²']])</f>
        <v>0</v>
      </c>
      <c r="S47" s="32"/>
    </row>
    <row r="50" spans="1:18" ht="15" x14ac:dyDescent="0.25">
      <c r="A50" s="87" t="s">
        <v>75</v>
      </c>
    </row>
    <row r="51" spans="1:18" ht="14.25" customHeight="1" x14ac:dyDescent="0.25">
      <c r="A51" s="87"/>
    </row>
    <row r="52" spans="1:18" ht="14.25" customHeight="1" x14ac:dyDescent="0.25">
      <c r="A52" s="45" t="s">
        <v>126</v>
      </c>
      <c r="R52" s="54"/>
    </row>
    <row r="53" spans="1:18" ht="14.25" customHeight="1" x14ac:dyDescent="0.25">
      <c r="J53" s="118" t="s">
        <v>183</v>
      </c>
      <c r="R53" s="54"/>
    </row>
    <row r="54" spans="1:18" ht="14.25" customHeight="1" x14ac:dyDescent="0.25">
      <c r="A54" s="45" t="s">
        <v>87</v>
      </c>
      <c r="J54" s="117" t="s">
        <v>63</v>
      </c>
      <c r="R54" s="54"/>
    </row>
    <row r="55" spans="1:18" ht="14.25" customHeight="1" x14ac:dyDescent="0.25">
      <c r="A55" s="45" t="s">
        <v>127</v>
      </c>
      <c r="R55" s="54"/>
    </row>
    <row r="56" spans="1:18" ht="14.25" customHeight="1" x14ac:dyDescent="0.2">
      <c r="J56" s="119" t="s">
        <v>64</v>
      </c>
      <c r="K56" s="119" t="s">
        <v>65</v>
      </c>
      <c r="L56" s="119" t="s">
        <v>0</v>
      </c>
      <c r="M56" s="119">
        <v>60</v>
      </c>
      <c r="N56" s="119">
        <v>1000</v>
      </c>
      <c r="O56" s="119" t="s">
        <v>4</v>
      </c>
      <c r="P56" s="119" t="s">
        <v>14</v>
      </c>
    </row>
    <row r="57" spans="1:18" ht="14.25" customHeight="1" x14ac:dyDescent="0.25">
      <c r="B57" s="47" t="s">
        <v>78</v>
      </c>
      <c r="C57" s="45" t="s">
        <v>79</v>
      </c>
      <c r="J57" s="120" t="s">
        <v>66</v>
      </c>
      <c r="K57" s="120" t="s">
        <v>66</v>
      </c>
      <c r="L57" s="120" t="s">
        <v>66</v>
      </c>
      <c r="M57" s="120" t="s">
        <v>66</v>
      </c>
      <c r="N57" s="120" t="s">
        <v>66</v>
      </c>
      <c r="O57" s="120" t="s">
        <v>66</v>
      </c>
      <c r="P57" s="120" t="s">
        <v>66</v>
      </c>
      <c r="R57" s="54"/>
    </row>
    <row r="58" spans="1:18" ht="14.25" customHeight="1" x14ac:dyDescent="0.25">
      <c r="B58" s="7" t="s">
        <v>80</v>
      </c>
      <c r="C58" s="55" t="s">
        <v>81</v>
      </c>
      <c r="D58" s="55"/>
      <c r="E58" s="55"/>
      <c r="J58" s="121" t="s">
        <v>184</v>
      </c>
      <c r="K58" s="121" t="s">
        <v>185</v>
      </c>
      <c r="L58" s="121" t="s">
        <v>186</v>
      </c>
      <c r="M58" s="121" t="s">
        <v>187</v>
      </c>
      <c r="N58" s="121" t="s">
        <v>47</v>
      </c>
      <c r="O58" s="122" t="s">
        <v>188</v>
      </c>
      <c r="P58" s="122" t="s">
        <v>189</v>
      </c>
      <c r="R58" s="54"/>
    </row>
    <row r="59" spans="1:18" ht="14.25" customHeight="1" x14ac:dyDescent="0.2">
      <c r="B59" s="56" t="s">
        <v>80</v>
      </c>
      <c r="C59" s="57" t="s">
        <v>82</v>
      </c>
      <c r="D59" s="57"/>
      <c r="E59" s="57"/>
      <c r="M59" s="121" t="s">
        <v>67</v>
      </c>
      <c r="N59" s="121" t="s">
        <v>68</v>
      </c>
      <c r="O59" s="122" t="s">
        <v>190</v>
      </c>
      <c r="P59" s="122" t="s">
        <v>191</v>
      </c>
    </row>
    <row r="60" spans="1:18" ht="14.25" customHeight="1" x14ac:dyDescent="0.2">
      <c r="B60" s="58" t="s">
        <v>80</v>
      </c>
      <c r="C60" s="59" t="s">
        <v>83</v>
      </c>
      <c r="D60" s="59"/>
      <c r="E60" s="59"/>
      <c r="O60" s="122" t="s">
        <v>192</v>
      </c>
      <c r="P60" s="122" t="s">
        <v>192</v>
      </c>
    </row>
    <row r="61" spans="1:18" ht="14.25" customHeight="1" x14ac:dyDescent="0.2">
      <c r="B61" s="60" t="s">
        <v>84</v>
      </c>
      <c r="C61" s="61" t="s">
        <v>85</v>
      </c>
      <c r="D61" s="61"/>
      <c r="E61" s="61"/>
    </row>
    <row r="62" spans="1:18" ht="14.25" customHeight="1" x14ac:dyDescent="0.2">
      <c r="J62" s="118" t="s">
        <v>193</v>
      </c>
    </row>
    <row r="64" spans="1:18" ht="15" x14ac:dyDescent="0.25">
      <c r="A64" s="46" t="s">
        <v>128</v>
      </c>
      <c r="J64" s="117" t="s">
        <v>194</v>
      </c>
      <c r="L64" s="123"/>
      <c r="M64" s="124" t="s">
        <v>195</v>
      </c>
    </row>
    <row r="65" spans="1:13" x14ac:dyDescent="0.2">
      <c r="J65" s="117" t="s">
        <v>196</v>
      </c>
      <c r="M65" s="124" t="s">
        <v>197</v>
      </c>
    </row>
    <row r="66" spans="1:13" x14ac:dyDescent="0.2">
      <c r="A66"/>
      <c r="B66" s="62" t="s">
        <v>210</v>
      </c>
    </row>
    <row r="67" spans="1:13" x14ac:dyDescent="0.2">
      <c r="A67"/>
      <c r="B67" s="62" t="s">
        <v>211</v>
      </c>
    </row>
    <row r="68" spans="1:13" x14ac:dyDescent="0.2">
      <c r="A68"/>
      <c r="B68" s="62" t="s">
        <v>212</v>
      </c>
    </row>
    <row r="69" spans="1:13" x14ac:dyDescent="0.2">
      <c r="A69"/>
    </row>
    <row r="70" spans="1:13" x14ac:dyDescent="0.2">
      <c r="A70"/>
      <c r="B70" s="62" t="s">
        <v>213</v>
      </c>
    </row>
    <row r="71" spans="1:13" x14ac:dyDescent="0.2">
      <c r="B71" s="62"/>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46">
    <cfRule type="expression" dxfId="562" priority="2">
      <formula>OR(A24="")</formula>
    </cfRule>
  </conditionalFormatting>
  <conditionalFormatting sqref="C24:C46">
    <cfRule type="cellIs" dxfId="561" priority="26" operator="lessThan">
      <formula>0</formula>
    </cfRule>
  </conditionalFormatting>
  <conditionalFormatting sqref="D24:D46">
    <cfRule type="cellIs" dxfId="560" priority="8" operator="lessThan">
      <formula>2000</formula>
    </cfRule>
    <cfRule type="cellIs" dxfId="559" priority="20" operator="notBetween">
      <formula>2000</formula>
      <formula>14000</formula>
    </cfRule>
  </conditionalFormatting>
  <conditionalFormatting sqref="E24:E46">
    <cfRule type="expression" dxfId="558" priority="21">
      <formula>OR(AND(H24="Power T",OR(E24=220)))</formula>
    </cfRule>
    <cfRule type="expression" dxfId="557" priority="24">
      <formula>OR(AND(H24="Power T",OR(E24=50)),AND(H24="Power S",OR(E24=220,E24=250)),AND(H24="Perform R",OR(E24=50,E24=220,E24=250)),AND(H24="Perform C",OR(E24=220,E24=250)))</formula>
    </cfRule>
    <cfRule type="expression" dxfId="556" priority="25">
      <formula>NOT(OR(E24=50,E24=60,E24=80,E24=100,E24=120,E24=133,E24=150,E24=172,E24=200,E24=220,E24=240,E24=250))</formula>
    </cfRule>
  </conditionalFormatting>
  <conditionalFormatting sqref="F24:F46">
    <cfRule type="cellIs" dxfId="555" priority="19" operator="notBetween">
      <formula>600</formula>
      <formula>1200</formula>
    </cfRule>
  </conditionalFormatting>
  <conditionalFormatting sqref="G24:G46">
    <cfRule type="expression" dxfId="554" priority="17">
      <formula>NOT(OR(G24="FTV",G24=""))</formula>
    </cfRule>
  </conditionalFormatting>
  <conditionalFormatting sqref="H24:H46">
    <cfRule type="expression" dxfId="553" priority="13">
      <formula>OR(AND(H24="Power T",OR(E24=220)))</formula>
    </cfRule>
    <cfRule type="expression" dxfId="552" priority="14">
      <formula>OR(AND(H24="Power T",OR(E24=50)),AND(H24="Power S",OR(E24=220,E24=250)),AND(H24="Perform R",OR(E24=50,E24=220,E24=250)),AND(H24="Perform C",OR(E24=220,E24=250)))</formula>
    </cfRule>
    <cfRule type="expression" dxfId="551" priority="15">
      <formula>NOT(OR(H24="Power T",H24="Power S",H24="Perform R",H24="Perform C"))</formula>
    </cfRule>
  </conditionalFormatting>
  <conditionalFormatting sqref="I24:I46">
    <cfRule type="expression" dxfId="550" priority="3">
      <formula>AND(L24="G",NOT(OR(I24=0.7,I24=0.75,I24=0.8)))</formula>
    </cfRule>
  </conditionalFormatting>
  <conditionalFormatting sqref="J24:J46">
    <cfRule type="expression" dxfId="549" priority="12">
      <formula>NOT(OR(J24="SP 25",J24="SP 25",J24="PVDF 25",J24="PVDF 35",J24="PUR 50",J24="PVCF 150",J24="HPS 200",J24="PRISMA",J24="PRISMA ELEMENTS",J24="Inox 304",J24="Inox 316L",J24="Inox 316"))</formula>
    </cfRule>
  </conditionalFormatting>
  <conditionalFormatting sqref="L24:L46">
    <cfRule type="expression" dxfId="548" priority="4">
      <formula>AND(L24="G",NOT(OR(I24=0.7,I24=0.75,I24=0.8)))</formula>
    </cfRule>
    <cfRule type="expression" dxfId="547" priority="11">
      <formula>NOT(OR(L24="S",L24="V",L24="V2",L24="G",L24="M",L24="M3",L24="M8"))</formula>
    </cfRule>
  </conditionalFormatting>
  <conditionalFormatting sqref="N24:N46">
    <cfRule type="expression" dxfId="546" priority="7">
      <formula>NOT(OR(N24="SP 25",N24="SP 25",N24="PVDF 25",N24="PVDF 35",N24="PUR 50",N24="PVCF 150",N24="HPS 200",N24="PRISMA",N24="PRISMA ELEMENTS",N24="Inox 304",N24="Inox 316L",N24="Inox 316"))</formula>
    </cfRule>
  </conditionalFormatting>
  <conditionalFormatting sqref="P24:P46">
    <cfRule type="expression" dxfId="545" priority="10">
      <formula>NOT(OR(P24="S",P24="V",P24="V2",P24="G",P24="M2"))</formula>
    </cfRule>
  </conditionalFormatting>
  <conditionalFormatting sqref="S46">
    <cfRule type="expression" dxfId="544" priority="1">
      <formula>OR(S46="")</formula>
    </cfRule>
  </conditionalFormatting>
  <dataValidations count="10">
    <dataValidation type="list" allowBlank="1" sqref="E24:E46" xr:uid="{FEF8DC4D-41AA-488B-9905-30C522186B61}">
      <formula1>"50,60,80,100,120,133,150,172,200,220,240,250"</formula1>
    </dataValidation>
    <dataValidation type="whole" errorStyle="information" allowBlank="1" errorTitle="Wrong length" error="Insert length (whole number)_x000a_2000 to 14000 mm" sqref="D24:D46"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46" xr:uid="{DF9033AC-78D8-43B1-8D5E-6AC924A57292}">
      <formula1>600</formula1>
      <formula2>1200</formula2>
    </dataValidation>
    <dataValidation type="list" allowBlank="1" sqref="H24:H46" xr:uid="{76217EF6-9B24-4A55-A2D2-FC8B89701E65}">
      <formula1>"Power T,Power S,Perform R,Perform C"</formula1>
    </dataValidation>
    <dataValidation type="list" allowBlank="1" sqref="L24:L46" xr:uid="{A077B575-636F-40C7-9C66-980D2547CD72}">
      <formula1>"S,V,V2,G,M,M3,M8"</formula1>
    </dataValidation>
    <dataValidation type="list" allowBlank="1" sqref="P24:P46" xr:uid="{69EBF4DB-CADE-4400-9147-945D440951D6}">
      <formula1>"S,V,V2,G,M2"</formula1>
    </dataValidation>
    <dataValidation type="whole" operator="greaterThanOrEqual" allowBlank="1" sqref="C24:C46" xr:uid="{07D0D75C-8CBD-4254-880A-84BC072B11D3}">
      <formula1>0</formula1>
    </dataValidation>
    <dataValidation type="list" allowBlank="1" sqref="J24:J46 N24:N46" xr:uid="{0863725A-42FB-4EA6-BF00-685BDE68D5F4}">
      <formula1>"SP 25,SP 25,PVDF 25,PVDF 35,PUR 50,PVCF 150,HPS 200,PRISMA,PRISMA ELEMENTS,Inox 304,Inox 316L,Inox 316"</formula1>
    </dataValidation>
    <dataValidation type="list" allowBlank="1" sqref="G24:G46" xr:uid="{7EFE58AF-62E3-4BFF-B13D-44B1A9A6EC13}">
      <formula1>"FTV"</formula1>
    </dataValidation>
    <dataValidation type="list" allowBlank="1" showInputMessage="1" showErrorMessage="1" sqref="S24:S46" xr:uid="{A067A935-0F1F-4DD4-93BF-4F7FEDFE1E7F}">
      <formula1>"Priority A, Priority B, Priority C"</formula1>
    </dataValidation>
  </dataValidations>
  <hyperlinks>
    <hyperlink ref="B68" r:id="rId1" tooltip="Download" display="https://www.trimo-group.com/files/downloads/Trimoterm Fireproof Panels Brochure.pdf" xr:uid="{681398EE-5964-4084-B6BD-F88B149B1D44}"/>
    <hyperlink ref="B70" r:id="rId2" display="pack" xr:uid="{A4118C04-94FB-4080-B36D-373A172B4558}"/>
    <hyperlink ref="B66" r:id="rId3" tooltip="Download" display="https://www.trimo-group.com/files/downloads/Trimoterm Technical Specification.pdf" xr:uid="{7F4735CB-E5A6-4272-8048-A5B33D603253}"/>
    <hyperlink ref="B67" r:id="rId4" xr:uid="{2EFAF458-9C74-4793-BFB6-96BC02D78CE5}"/>
  </hyperlinks>
  <pageMargins left="0.39370078740157483" right="0.39370078740157483" top="0.39370078740157483" bottom="0.39370078740157483" header="0.31496062992125984" footer="0.31496062992125984"/>
  <pageSetup paperSize="9" scale="56" pageOrder="overThenDown" orientation="landscape" r:id="rId5"/>
  <ignoredErrors>
    <ignoredError sqref="C46:F46 A2:B2 A48:XFD49 T47:XFD47 A4:XFD4 A3:B3 D3 F3:XFD3 C69:XFD69 C66:XFD66 C67:XFD67 C68:XFD68 A71:XFD1048576 C70:XFD70 A51:XFD51 B50:XFD50 A63:XFD63 A57 D57:XFD57 A58 D58:I58 A59 D59:L59 A60 D60:N60 A61 D61:XFD61 B55:XFD55 B54:I54 A1:B1 D1:XFD1 D2:XFD2 A10:XFD11 B5:F5 B6:XFD6 B7:XFD7 B8:XFD8 B9:XFD9 A16:F16 B12:XFD12 B13:XFD13 B14:XFD14 A18:XFD20 B17:F17 A22:XFD22 B21:C21 E21:F21 H21 A25:F25 J21:L21 N21:P21 T21:XFD21 T23:XFD23 A24:F24 H24:XFD24 H25:XFD25 A38:F38 H38:XFD38 A39:F39 H39:XFD39 A40:F40 H40:XFD40 A41:F41 H41:XFD41 A42:F42 H42:XFD42 A43:F43 H43:XFD43 A44:F44 H44:XFD44 A45:F45 H45:XFD45 I46 A56:K56 M56:N56 M46 R46 Q56:XFD56 T46:XFD46 A53:I53 B52:XFD52 A65:I65 B64:I64 Q58:XFD58 H5:XFD5 A15:F15 H15:XFD15 H16:XFD16 H17:XFD17 K53:XFD53 K54:XFD54 Q59:XFD59 Q60:XFD60 A62:I62 K62:XFD62 K64:L64 N64:XFD64 K65:L65 N65:XFD6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5" id="{00000000-000E-0000-0100-000004000000}">
            <xm:f>COUNTIF(List_Values!$A$2:$A$11,I24)=0</xm:f>
            <x14:dxf>
              <fill>
                <patternFill patternType="solid">
                  <bgColor rgb="FFFFC7CE"/>
                </patternFill>
              </fill>
            </x14:dxf>
          </x14:cfRule>
          <xm:sqref>I24:I46</xm:sqref>
        </x14:conditionalFormatting>
        <x14:conditionalFormatting xmlns:xm="http://schemas.microsoft.com/office/excel/2006/main">
          <x14:cfRule type="expression" priority="6" id="{00000000-000E-0000-0100-000005000000}">
            <xm:f>COUNTIF(List_Values!$A$2:$A$11,M24)=0</xm:f>
            <x14:dxf>
              <fill>
                <patternFill patternType="solid">
                  <bgColor rgb="FFFFC7CE"/>
                </patternFill>
              </fill>
            </x14:dxf>
          </x14:cfRule>
          <xm:sqref>M24:M46</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EACDF0AC-02FA-458D-BE1F-D672031E2AE4}">
          <x14:formula1>
            <xm:f>List_Values!$A$2:$A$11</xm:f>
          </x14:formula1>
          <xm:sqref>M24:M46 I24:I46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85" zoomScaleNormal="85" zoomScaleSheetLayoutView="70" workbookViewId="0">
      <selection activeCell="E1" sqref="E1"/>
    </sheetView>
  </sheetViews>
  <sheetFormatPr defaultColWidth="9" defaultRowHeight="14.25" x14ac:dyDescent="0.2"/>
  <cols>
    <col min="1" max="1" width="17.625" style="45" customWidth="1"/>
    <col min="2" max="2" width="14.625" style="45" customWidth="1"/>
    <col min="3" max="6" width="10.125" style="45" customWidth="1"/>
    <col min="7" max="9" width="10.625" style="45" customWidth="1"/>
    <col min="10" max="10" width="10.125" style="45" customWidth="1"/>
    <col min="11" max="11" width="10.75" style="45" customWidth="1"/>
    <col min="12" max="12" width="10.625" style="45" customWidth="1"/>
    <col min="13" max="14" width="12.625" style="45" customWidth="1"/>
    <col min="15" max="16" width="10.625" style="45" customWidth="1"/>
    <col min="17" max="18" width="12.625" style="45" customWidth="1"/>
    <col min="19" max="19" width="10.625" style="45" customWidth="1"/>
    <col min="20" max="20" width="24.625" style="45" customWidth="1"/>
    <col min="21" max="21" width="10.625" style="45" customWidth="1"/>
    <col min="22" max="16384" width="9" style="45"/>
  </cols>
  <sheetData>
    <row r="1" spans="1:21" s="72" customFormat="1" ht="15.75" x14ac:dyDescent="0.25">
      <c r="B1" s="73"/>
      <c r="C1" s="74" t="s">
        <v>89</v>
      </c>
    </row>
    <row r="2" spans="1:21" s="72" customFormat="1" ht="26.25" x14ac:dyDescent="0.4">
      <c r="A2" s="75"/>
      <c r="B2" s="73"/>
      <c r="C2" s="76" t="s">
        <v>129</v>
      </c>
    </row>
    <row r="3" spans="1:21" s="72" customFormat="1" ht="15.75" x14ac:dyDescent="0.25">
      <c r="A3" s="75"/>
      <c r="B3" s="73"/>
      <c r="C3" s="77" t="s">
        <v>73</v>
      </c>
      <c r="D3" s="78" t="str" cm="1">
        <f t="array" ref="D3">LOOKUP(2,1/(Updates!A:A&lt;&gt;""),Updates!A:A)</f>
        <v>1.4.1</v>
      </c>
      <c r="E3" s="89" t="s">
        <v>209</v>
      </c>
    </row>
    <row r="4" spans="1:21" s="72" customFormat="1" ht="14.25" customHeight="1" x14ac:dyDescent="0.25">
      <c r="H4" s="75"/>
    </row>
    <row r="5" spans="1:21" ht="15" x14ac:dyDescent="0.25">
      <c r="A5" s="79" t="s">
        <v>91</v>
      </c>
      <c r="B5" s="80" t="str">
        <f>IF('FTV-paneel'!B5=0,"",'FTV-paneel'!B5)</f>
        <v/>
      </c>
      <c r="C5" s="81"/>
    </row>
    <row r="6" spans="1:21" ht="15" x14ac:dyDescent="0.25">
      <c r="A6" s="79" t="s">
        <v>92</v>
      </c>
      <c r="B6" s="80" t="str">
        <f>IF('FTV-paneel'!B6=0,"",'FTV-paneel'!B6)</f>
        <v/>
      </c>
      <c r="C6" s="81"/>
    </row>
    <row r="7" spans="1:21" ht="15" x14ac:dyDescent="0.25">
      <c r="A7" s="79" t="s">
        <v>93</v>
      </c>
      <c r="B7" s="80" t="str">
        <f>IF('FTV-paneel'!B7=0,"",'FTV-paneel'!B7)</f>
        <v/>
      </c>
      <c r="C7" s="81"/>
    </row>
    <row r="8" spans="1:21" ht="15" x14ac:dyDescent="0.25">
      <c r="A8" s="79" t="s">
        <v>94</v>
      </c>
      <c r="B8" s="80" t="str">
        <f>IF('FTV-paneel'!B8=0,"",'FTV-paneel'!B8)</f>
        <v/>
      </c>
      <c r="C8" s="81"/>
    </row>
    <row r="9" spans="1:21" ht="15" x14ac:dyDescent="0.25">
      <c r="A9" s="79" t="s">
        <v>95</v>
      </c>
      <c r="B9" s="80" t="str">
        <f>IF('FTV-paneel'!B9=0,"",'FTV-paneel'!B9)</f>
        <v/>
      </c>
      <c r="C9" s="81"/>
    </row>
    <row r="10" spans="1:21" ht="14.25" customHeight="1" x14ac:dyDescent="0.2"/>
    <row r="11" spans="1:21" x14ac:dyDescent="0.2">
      <c r="T11" s="71"/>
      <c r="U11" s="71"/>
    </row>
    <row r="12" spans="1:21" ht="15" x14ac:dyDescent="0.25">
      <c r="A12" s="79" t="s">
        <v>96</v>
      </c>
      <c r="B12" s="80" t="str">
        <f>IF('FTV-paneel'!B12=0,"",'FTV-paneel'!B12)</f>
        <v/>
      </c>
      <c r="C12" s="82"/>
      <c r="T12" s="71"/>
      <c r="U12" s="71"/>
    </row>
    <row r="13" spans="1:21" ht="15" x14ac:dyDescent="0.25">
      <c r="A13" s="79" t="s">
        <v>97</v>
      </c>
      <c r="B13" s="80" t="str">
        <f>IF('FTV-paneel'!B13=0,"",'FTV-paneel'!B13)</f>
        <v/>
      </c>
      <c r="C13" s="82"/>
      <c r="M13" s="49"/>
      <c r="T13" s="71"/>
      <c r="U13" s="71"/>
    </row>
    <row r="14" spans="1:21" ht="15" x14ac:dyDescent="0.25">
      <c r="A14" s="79" t="s">
        <v>61</v>
      </c>
      <c r="B14" s="80" t="str">
        <f>IF('FTV-paneel'!B14=0,"",'FTV-paneel'!B14)</f>
        <v/>
      </c>
      <c r="C14" s="82"/>
      <c r="T14" s="71"/>
      <c r="U14" s="71"/>
    </row>
    <row r="15" spans="1:21" ht="14.25" customHeight="1" x14ac:dyDescent="0.2">
      <c r="O15" s="137" t="s">
        <v>198</v>
      </c>
      <c r="P15" s="137"/>
      <c r="Q15" s="137"/>
    </row>
    <row r="16" spans="1:21" x14ac:dyDescent="0.2">
      <c r="O16" s="137"/>
      <c r="P16" s="137"/>
      <c r="Q16" s="137"/>
    </row>
    <row r="17" spans="1:22" ht="15" x14ac:dyDescent="0.25">
      <c r="A17" s="79" t="s">
        <v>98</v>
      </c>
      <c r="B17" s="80" t="str">
        <f>IF('FTV-paneel'!B17=0,"",'FTV-paneel'!B17)</f>
        <v/>
      </c>
      <c r="C17" s="82"/>
      <c r="O17" s="137"/>
      <c r="P17" s="137"/>
      <c r="Q17" s="137"/>
    </row>
    <row r="18" spans="1:22" x14ac:dyDescent="0.2">
      <c r="O18" s="137"/>
      <c r="P18" s="137"/>
      <c r="Q18" s="137"/>
    </row>
    <row r="19" spans="1:22" x14ac:dyDescent="0.2">
      <c r="O19" s="132"/>
      <c r="P19" s="132"/>
      <c r="Q19" s="132"/>
    </row>
    <row r="21" spans="1:22" s="72" customFormat="1" ht="15.75" customHeight="1" x14ac:dyDescent="0.2">
      <c r="A21" s="136" t="s">
        <v>99</v>
      </c>
      <c r="B21" s="136"/>
      <c r="C21" s="136"/>
      <c r="D21" s="136" t="s">
        <v>130</v>
      </c>
      <c r="E21" s="136"/>
      <c r="F21" s="136"/>
      <c r="G21" s="136" t="s">
        <v>100</v>
      </c>
      <c r="H21" s="136"/>
      <c r="I21" s="136"/>
      <c r="J21" s="136" t="s">
        <v>101</v>
      </c>
      <c r="K21" s="136"/>
      <c r="L21" s="133" t="s">
        <v>102</v>
      </c>
      <c r="M21" s="134"/>
      <c r="N21" s="134"/>
      <c r="O21" s="135"/>
      <c r="P21" s="133" t="s">
        <v>103</v>
      </c>
      <c r="Q21" s="134"/>
      <c r="R21" s="134"/>
      <c r="S21" s="135"/>
      <c r="T21" s="83" t="s">
        <v>104</v>
      </c>
      <c r="U21" s="83" t="s">
        <v>105</v>
      </c>
      <c r="V21" s="83" t="s">
        <v>106</v>
      </c>
    </row>
    <row r="22" spans="1:22" ht="3" customHeight="1" x14ac:dyDescent="0.25">
      <c r="A22" s="50"/>
      <c r="B22" s="50"/>
      <c r="C22" s="50"/>
      <c r="D22" s="50"/>
      <c r="E22" s="50"/>
      <c r="F22" s="50"/>
      <c r="G22" s="50"/>
      <c r="H22" s="50"/>
      <c r="I22" s="50"/>
      <c r="J22" s="50"/>
      <c r="K22" s="50"/>
      <c r="L22" s="50"/>
      <c r="M22" s="50"/>
      <c r="N22" s="50"/>
      <c r="O22" s="50"/>
      <c r="P22" s="50"/>
      <c r="Q22" s="50"/>
      <c r="R22" s="50"/>
      <c r="S22" s="50"/>
      <c r="T22" s="50"/>
      <c r="U22" s="50"/>
      <c r="V22" s="103"/>
    </row>
    <row r="23" spans="1:22" s="72" customFormat="1" ht="45" x14ac:dyDescent="0.2">
      <c r="A23" s="84" t="s">
        <v>107</v>
      </c>
      <c r="B23" s="85" t="s">
        <v>108</v>
      </c>
      <c r="C23" s="85" t="s">
        <v>109</v>
      </c>
      <c r="D23" s="85" t="s">
        <v>6</v>
      </c>
      <c r="E23" s="85" t="s">
        <v>7</v>
      </c>
      <c r="F23" s="85" t="s">
        <v>131</v>
      </c>
      <c r="G23" s="85" t="s">
        <v>132</v>
      </c>
      <c r="H23" s="85" t="s">
        <v>111</v>
      </c>
      <c r="I23" s="85" t="s">
        <v>2</v>
      </c>
      <c r="J23" s="85" t="s">
        <v>101</v>
      </c>
      <c r="K23" s="85" t="s">
        <v>112</v>
      </c>
      <c r="L23" s="85" t="s">
        <v>113</v>
      </c>
      <c r="M23" s="85" t="s">
        <v>114</v>
      </c>
      <c r="N23" s="85" t="s">
        <v>115</v>
      </c>
      <c r="O23" s="85" t="s">
        <v>116</v>
      </c>
      <c r="P23" s="85" t="s">
        <v>117</v>
      </c>
      <c r="Q23" s="85" t="s">
        <v>118</v>
      </c>
      <c r="R23" s="85" t="s">
        <v>119</v>
      </c>
      <c r="S23" s="85" t="s">
        <v>120</v>
      </c>
      <c r="T23" s="85" t="s">
        <v>104</v>
      </c>
      <c r="U23" s="86" t="s">
        <v>121</v>
      </c>
      <c r="V23" s="85" t="s">
        <v>106</v>
      </c>
    </row>
    <row r="24" spans="1:22" x14ac:dyDescent="0.2">
      <c r="A24" s="18"/>
      <c r="B24" s="4"/>
      <c r="C24" s="4"/>
      <c r="D24" s="5"/>
      <c r="E24" s="5"/>
      <c r="F24" s="5"/>
      <c r="G24" s="8">
        <f>D24+E24</f>
        <v>0</v>
      </c>
      <c r="H24" s="4"/>
      <c r="I24" s="6"/>
      <c r="J24" s="4" t="s">
        <v>0</v>
      </c>
      <c r="K24" s="4"/>
      <c r="L24" s="13"/>
      <c r="M24" s="4"/>
      <c r="N24" s="4"/>
      <c r="O24" s="4"/>
      <c r="P24" s="12"/>
      <c r="Q24" s="4"/>
      <c r="R24" s="4"/>
      <c r="S24" s="4"/>
      <c r="T24" s="7"/>
      <c r="U24" s="19">
        <f>C24*G24/1000*I24/1000</f>
        <v>0</v>
      </c>
      <c r="V24" s="96"/>
    </row>
    <row r="25" spans="1:22" x14ac:dyDescent="0.2">
      <c r="A25" s="18"/>
      <c r="B25" s="4"/>
      <c r="C25" s="4"/>
      <c r="D25" s="5"/>
      <c r="E25" s="5"/>
      <c r="F25" s="5"/>
      <c r="G25" s="8">
        <f t="shared" ref="G25:G26" si="0">D25+E25</f>
        <v>0</v>
      </c>
      <c r="H25" s="4"/>
      <c r="I25" s="6"/>
      <c r="J25" s="4" t="s">
        <v>0</v>
      </c>
      <c r="K25" s="4"/>
      <c r="L25" s="13"/>
      <c r="M25" s="4"/>
      <c r="N25" s="4"/>
      <c r="O25" s="4"/>
      <c r="P25" s="13"/>
      <c r="Q25" s="4"/>
      <c r="R25" s="4"/>
      <c r="S25" s="4"/>
      <c r="T25" s="7"/>
      <c r="U25" s="19">
        <f>C25*G25/1000*I25/1000</f>
        <v>0</v>
      </c>
      <c r="V25" s="96"/>
    </row>
    <row r="26" spans="1:22" x14ac:dyDescent="0.2">
      <c r="A26" s="18"/>
      <c r="B26" s="4"/>
      <c r="C26" s="4"/>
      <c r="D26" s="5"/>
      <c r="E26" s="5"/>
      <c r="F26" s="5"/>
      <c r="G26" s="8">
        <f t="shared" si="0"/>
        <v>0</v>
      </c>
      <c r="H26" s="4"/>
      <c r="I26" s="6"/>
      <c r="J26" s="4" t="s">
        <v>0</v>
      </c>
      <c r="K26" s="4"/>
      <c r="L26" s="13"/>
      <c r="M26" s="4"/>
      <c r="N26" s="4"/>
      <c r="O26" s="4"/>
      <c r="P26" s="13"/>
      <c r="Q26" s="4"/>
      <c r="R26" s="4"/>
      <c r="S26" s="4"/>
      <c r="T26" s="7"/>
      <c r="U26" s="19">
        <f>C26*G26/1000*I26/1000</f>
        <v>0</v>
      </c>
      <c r="V26" s="96"/>
    </row>
    <row r="27" spans="1:22" x14ac:dyDescent="0.2">
      <c r="A27" s="18"/>
      <c r="B27" s="4"/>
      <c r="C27" s="4"/>
      <c r="D27" s="5"/>
      <c r="E27" s="5"/>
      <c r="F27" s="5"/>
      <c r="G27" s="8">
        <f>D27+E27</f>
        <v>0</v>
      </c>
      <c r="H27" s="4"/>
      <c r="I27" s="6"/>
      <c r="J27" s="4" t="s">
        <v>0</v>
      </c>
      <c r="K27" s="4"/>
      <c r="L27" s="13"/>
      <c r="M27" s="4"/>
      <c r="N27" s="4"/>
      <c r="O27" s="4"/>
      <c r="P27" s="13"/>
      <c r="Q27" s="4"/>
      <c r="R27" s="4"/>
      <c r="S27" s="4"/>
      <c r="T27" s="7"/>
      <c r="U27" s="19">
        <f>C27*G27/1000*I27/1000</f>
        <v>0</v>
      </c>
      <c r="V27" s="96"/>
    </row>
    <row r="28" spans="1:22" x14ac:dyDescent="0.2">
      <c r="A28" s="18"/>
      <c r="B28" s="4"/>
      <c r="C28" s="4"/>
      <c r="D28" s="5"/>
      <c r="E28" s="5"/>
      <c r="F28" s="5"/>
      <c r="G28" s="8">
        <f t="shared" ref="G28:G32" si="1">D28+E28</f>
        <v>0</v>
      </c>
      <c r="H28" s="4"/>
      <c r="I28" s="6"/>
      <c r="J28" s="4" t="s">
        <v>0</v>
      </c>
      <c r="K28" s="4"/>
      <c r="L28" s="13"/>
      <c r="M28" s="4"/>
      <c r="N28" s="4"/>
      <c r="O28" s="4"/>
      <c r="P28" s="13"/>
      <c r="Q28" s="4"/>
      <c r="R28" s="4"/>
      <c r="S28" s="4"/>
      <c r="T28" s="7"/>
      <c r="U28" s="19">
        <f t="shared" ref="U28:U32" si="2">C28*G28/1000*I28/1000</f>
        <v>0</v>
      </c>
      <c r="V28" s="96"/>
    </row>
    <row r="29" spans="1:22" x14ac:dyDescent="0.2">
      <c r="A29" s="18"/>
      <c r="B29" s="4"/>
      <c r="C29" s="4"/>
      <c r="D29" s="5"/>
      <c r="E29" s="5"/>
      <c r="F29" s="5"/>
      <c r="G29" s="8">
        <f t="shared" si="1"/>
        <v>0</v>
      </c>
      <c r="H29" s="4"/>
      <c r="I29" s="6"/>
      <c r="J29" s="4" t="s">
        <v>0</v>
      </c>
      <c r="K29" s="4"/>
      <c r="L29" s="13"/>
      <c r="M29" s="4"/>
      <c r="N29" s="4"/>
      <c r="O29" s="4"/>
      <c r="P29" s="13"/>
      <c r="Q29" s="4"/>
      <c r="R29" s="4"/>
      <c r="S29" s="4"/>
      <c r="T29" s="7"/>
      <c r="U29" s="19">
        <f t="shared" si="2"/>
        <v>0</v>
      </c>
      <c r="V29" s="96"/>
    </row>
    <row r="30" spans="1:22" x14ac:dyDescent="0.2">
      <c r="A30" s="18"/>
      <c r="B30" s="4"/>
      <c r="C30" s="4"/>
      <c r="D30" s="5"/>
      <c r="E30" s="5"/>
      <c r="F30" s="5"/>
      <c r="G30" s="8">
        <f t="shared" si="1"/>
        <v>0</v>
      </c>
      <c r="H30" s="4"/>
      <c r="I30" s="6"/>
      <c r="J30" s="4" t="s">
        <v>0</v>
      </c>
      <c r="K30" s="4"/>
      <c r="L30" s="13"/>
      <c r="M30" s="4"/>
      <c r="N30" s="4"/>
      <c r="O30" s="4"/>
      <c r="P30" s="13"/>
      <c r="Q30" s="4"/>
      <c r="R30" s="4"/>
      <c r="S30" s="4"/>
      <c r="T30" s="7"/>
      <c r="U30" s="19">
        <f t="shared" si="2"/>
        <v>0</v>
      </c>
      <c r="V30" s="96"/>
    </row>
    <row r="31" spans="1:22" x14ac:dyDescent="0.2">
      <c r="A31" s="18"/>
      <c r="B31" s="4"/>
      <c r="C31" s="4"/>
      <c r="D31" s="5"/>
      <c r="E31" s="5"/>
      <c r="F31" s="5"/>
      <c r="G31" s="8">
        <f t="shared" si="1"/>
        <v>0</v>
      </c>
      <c r="H31" s="4"/>
      <c r="I31" s="6"/>
      <c r="J31" s="4" t="s">
        <v>0</v>
      </c>
      <c r="K31" s="4"/>
      <c r="L31" s="13"/>
      <c r="M31" s="4"/>
      <c r="N31" s="4"/>
      <c r="O31" s="4"/>
      <c r="P31" s="13"/>
      <c r="Q31" s="4"/>
      <c r="R31" s="4"/>
      <c r="S31" s="4"/>
      <c r="T31" s="7"/>
      <c r="U31" s="19">
        <f t="shared" si="2"/>
        <v>0</v>
      </c>
      <c r="V31" s="96"/>
    </row>
    <row r="32" spans="1:22" x14ac:dyDescent="0.2">
      <c r="A32" s="18"/>
      <c r="B32" s="4"/>
      <c r="C32" s="4"/>
      <c r="D32" s="5"/>
      <c r="E32" s="5"/>
      <c r="F32" s="5"/>
      <c r="G32" s="8">
        <f t="shared" si="1"/>
        <v>0</v>
      </c>
      <c r="H32" s="4"/>
      <c r="I32" s="6"/>
      <c r="J32" s="4" t="s">
        <v>0</v>
      </c>
      <c r="K32" s="4"/>
      <c r="L32" s="13"/>
      <c r="M32" s="4"/>
      <c r="N32" s="4"/>
      <c r="O32" s="4"/>
      <c r="P32" s="13"/>
      <c r="Q32" s="4"/>
      <c r="R32" s="4"/>
      <c r="S32" s="4"/>
      <c r="T32" s="7"/>
      <c r="U32" s="19">
        <f t="shared" si="2"/>
        <v>0</v>
      </c>
      <c r="V32" s="96"/>
    </row>
    <row r="33" spans="1:22" x14ac:dyDescent="0.2">
      <c r="A33" s="20" t="s">
        <v>122</v>
      </c>
      <c r="B33" s="21" t="s">
        <v>1</v>
      </c>
      <c r="C33" s="21">
        <v>0</v>
      </c>
      <c r="D33" s="22">
        <v>1000</v>
      </c>
      <c r="E33" s="22">
        <v>1000</v>
      </c>
      <c r="F33" s="22">
        <v>90</v>
      </c>
      <c r="G33" s="35">
        <f>D33+E33</f>
        <v>2000</v>
      </c>
      <c r="H33" s="21">
        <v>150</v>
      </c>
      <c r="I33" s="23">
        <v>1000</v>
      </c>
      <c r="J33" s="21" t="s">
        <v>0</v>
      </c>
      <c r="K33" s="21" t="s">
        <v>3</v>
      </c>
      <c r="L33" s="24">
        <v>0.6</v>
      </c>
      <c r="M33" s="21" t="s">
        <v>16</v>
      </c>
      <c r="N33" s="21" t="s">
        <v>15</v>
      </c>
      <c r="O33" s="21" t="s">
        <v>4</v>
      </c>
      <c r="P33" s="24">
        <v>0.5</v>
      </c>
      <c r="Q33" s="21" t="s">
        <v>16</v>
      </c>
      <c r="R33" s="21" t="s">
        <v>15</v>
      </c>
      <c r="S33" s="21" t="s">
        <v>14</v>
      </c>
      <c r="T33" s="25" t="s">
        <v>123</v>
      </c>
      <c r="U33" s="26">
        <f>C33*G33/1000*I33/1000</f>
        <v>0</v>
      </c>
      <c r="V33" s="25" t="s">
        <v>124</v>
      </c>
    </row>
    <row r="34" spans="1:22" x14ac:dyDescent="0.2">
      <c r="A34" s="27"/>
      <c r="B34" s="28"/>
      <c r="C34" s="28"/>
      <c r="D34" s="29"/>
      <c r="E34" s="29"/>
      <c r="F34" s="29"/>
      <c r="G34" s="37"/>
      <c r="H34" s="28"/>
      <c r="I34" s="28"/>
      <c r="J34" s="28"/>
      <c r="K34" s="28"/>
      <c r="L34" s="28"/>
      <c r="M34" s="28"/>
      <c r="N34" s="28"/>
      <c r="O34" s="28"/>
      <c r="P34" s="28"/>
      <c r="Q34" s="28"/>
      <c r="R34" s="28"/>
      <c r="S34" s="28"/>
      <c r="T34" s="38" t="s">
        <v>125</v>
      </c>
      <c r="U34" s="30">
        <f>SUBTOTAL(109,Table2[Totaal
Q×L×M '[m²']])</f>
        <v>0</v>
      </c>
      <c r="V34" s="28"/>
    </row>
    <row r="35" spans="1:22" x14ac:dyDescent="0.2">
      <c r="A35" s="49"/>
      <c r="C35" s="51"/>
      <c r="T35" s="52"/>
      <c r="U35" s="53"/>
    </row>
    <row r="38" spans="1:22" ht="15" x14ac:dyDescent="0.25">
      <c r="A38" s="46" t="s">
        <v>75</v>
      </c>
    </row>
    <row r="39" spans="1:22" ht="14.25" customHeight="1" x14ac:dyDescent="0.2"/>
    <row r="40" spans="1:22" ht="14.25" customHeight="1" x14ac:dyDescent="0.25">
      <c r="A40" s="45" t="s">
        <v>126</v>
      </c>
      <c r="U40" s="54"/>
    </row>
    <row r="41" spans="1:22" ht="14.25" customHeight="1" x14ac:dyDescent="0.25">
      <c r="U41" s="54"/>
    </row>
    <row r="42" spans="1:22" ht="14.25" customHeight="1" x14ac:dyDescent="0.25">
      <c r="A42" s="45" t="s">
        <v>87</v>
      </c>
      <c r="U42" s="54"/>
    </row>
    <row r="43" spans="1:22" ht="14.25" customHeight="1" x14ac:dyDescent="0.25">
      <c r="A43" s="45" t="s">
        <v>127</v>
      </c>
      <c r="U43" s="54"/>
    </row>
    <row r="44" spans="1:22" ht="14.25" customHeight="1" x14ac:dyDescent="0.25">
      <c r="U44" s="54"/>
    </row>
    <row r="45" spans="1:22" ht="14.25" customHeight="1" x14ac:dyDescent="0.25">
      <c r="B45" s="47" t="s">
        <v>78</v>
      </c>
      <c r="C45" s="45" t="s">
        <v>79</v>
      </c>
      <c r="U45" s="54"/>
    </row>
    <row r="46" spans="1:22" ht="14.25" customHeight="1" x14ac:dyDescent="0.25">
      <c r="B46" s="7" t="s">
        <v>80</v>
      </c>
      <c r="C46" s="55" t="s">
        <v>81</v>
      </c>
      <c r="D46" s="55"/>
      <c r="E46" s="55"/>
      <c r="U46" s="54"/>
    </row>
    <row r="47" spans="1:22" ht="14.25" customHeight="1" x14ac:dyDescent="0.25">
      <c r="B47" s="56" t="s">
        <v>80</v>
      </c>
      <c r="C47" s="57" t="s">
        <v>82</v>
      </c>
      <c r="D47" s="57"/>
      <c r="E47" s="57"/>
      <c r="U47" s="54"/>
    </row>
    <row r="48" spans="1:22" ht="14.25" customHeight="1" x14ac:dyDescent="0.25">
      <c r="B48" s="58" t="s">
        <v>80</v>
      </c>
      <c r="C48" s="59" t="s">
        <v>83</v>
      </c>
      <c r="D48" s="59"/>
      <c r="E48" s="59"/>
      <c r="U48" s="54"/>
    </row>
    <row r="49" spans="1:21" ht="14.25" customHeight="1" x14ac:dyDescent="0.25">
      <c r="B49" s="60" t="s">
        <v>84</v>
      </c>
      <c r="C49" s="61" t="s">
        <v>85</v>
      </c>
      <c r="D49" s="61"/>
      <c r="E49" s="61"/>
      <c r="U49" s="54"/>
    </row>
    <row r="50" spans="1:21" ht="15" x14ac:dyDescent="0.25">
      <c r="U50" s="54"/>
    </row>
    <row r="51" spans="1:21" ht="15" x14ac:dyDescent="0.25">
      <c r="A51" s="46" t="s">
        <v>128</v>
      </c>
      <c r="U51" s="54"/>
    </row>
    <row r="53" spans="1:21" ht="15" x14ac:dyDescent="0.25">
      <c r="A53"/>
      <c r="B53" s="62" t="s">
        <v>210</v>
      </c>
      <c r="U53" s="54"/>
    </row>
    <row r="54" spans="1:21" x14ac:dyDescent="0.2">
      <c r="A54"/>
      <c r="B54" s="62" t="s">
        <v>211</v>
      </c>
    </row>
    <row r="55" spans="1:21" x14ac:dyDescent="0.2">
      <c r="A55"/>
      <c r="B55" s="62" t="s">
        <v>212</v>
      </c>
    </row>
    <row r="56" spans="1:21" x14ac:dyDescent="0.2">
      <c r="A56"/>
    </row>
    <row r="57" spans="1:21" x14ac:dyDescent="0.2">
      <c r="A57"/>
      <c r="B57" s="62" t="s">
        <v>213</v>
      </c>
    </row>
    <row r="58" spans="1:21" x14ac:dyDescent="0.2">
      <c r="B58" s="62"/>
    </row>
    <row r="59" spans="1:21" x14ac:dyDescent="0.2">
      <c r="B59" s="62"/>
    </row>
    <row r="60" spans="1:21" ht="15" x14ac:dyDescent="0.25">
      <c r="A60" s="63" t="s">
        <v>133</v>
      </c>
      <c r="B60" s="64"/>
      <c r="C60" s="64"/>
      <c r="D60" s="64"/>
      <c r="E60" s="64"/>
    </row>
    <row r="61" spans="1:21" x14ac:dyDescent="0.2">
      <c r="A61" s="64"/>
      <c r="B61" s="64"/>
      <c r="C61" s="64"/>
      <c r="D61" s="64"/>
      <c r="E61" s="64"/>
    </row>
    <row r="62" spans="1:21" x14ac:dyDescent="0.2">
      <c r="A62" s="64" t="s">
        <v>134</v>
      </c>
      <c r="C62" s="64"/>
      <c r="D62" s="64"/>
      <c r="E62" s="64"/>
      <c r="F62" s="64"/>
    </row>
    <row r="64" spans="1:21" x14ac:dyDescent="0.2">
      <c r="B64" s="65" t="s">
        <v>5</v>
      </c>
      <c r="C64" s="65" t="s">
        <v>6</v>
      </c>
      <c r="D64" s="65" t="s">
        <v>7</v>
      </c>
      <c r="E64" s="65" t="s">
        <v>11</v>
      </c>
      <c r="F64" s="64"/>
    </row>
    <row r="65" spans="2:5" x14ac:dyDescent="0.2">
      <c r="B65" s="66">
        <v>150</v>
      </c>
      <c r="C65" s="66">
        <v>1000</v>
      </c>
      <c r="D65" s="66">
        <v>1000</v>
      </c>
      <c r="E65" s="8">
        <f t="shared" ref="E65" si="3">C65+D65</f>
        <v>2000</v>
      </c>
    </row>
    <row r="66" spans="2:5" x14ac:dyDescent="0.2">
      <c r="B66" s="67" t="s">
        <v>8</v>
      </c>
      <c r="C66" s="67">
        <f>$B$65+150</f>
        <v>300</v>
      </c>
      <c r="D66" s="67">
        <f>$B$65+150</f>
        <v>300</v>
      </c>
      <c r="E66" s="67">
        <f>C66+D66</f>
        <v>600</v>
      </c>
    </row>
    <row r="67" spans="2:5" x14ac:dyDescent="0.2">
      <c r="B67" s="67" t="s">
        <v>9</v>
      </c>
      <c r="C67" s="67">
        <v>1000</v>
      </c>
      <c r="D67" s="67">
        <v>2000</v>
      </c>
      <c r="E67" s="67">
        <f t="shared" ref="E67:E68" si="4">C67+D67</f>
        <v>3000</v>
      </c>
    </row>
    <row r="68" spans="2:5" x14ac:dyDescent="0.2">
      <c r="B68" s="67" t="s">
        <v>9</v>
      </c>
      <c r="C68" s="67">
        <v>2000</v>
      </c>
      <c r="D68" s="67">
        <v>1000</v>
      </c>
      <c r="E68" s="67">
        <f t="shared" si="4"/>
        <v>3000</v>
      </c>
    </row>
    <row r="69" spans="2:5" x14ac:dyDescent="0.2">
      <c r="C69" s="70">
        <f>C66</f>
        <v>300</v>
      </c>
      <c r="D69" s="70">
        <f>D66</f>
        <v>300</v>
      </c>
      <c r="E69" s="70">
        <f t="shared" ref="E69:E74" si="5">C69+D69</f>
        <v>600</v>
      </c>
    </row>
    <row r="70" spans="2:5" x14ac:dyDescent="0.2">
      <c r="C70" s="70">
        <f>C66</f>
        <v>300</v>
      </c>
      <c r="D70" s="70">
        <f>IF(3000-C70&gt;=2000,2000,3000-C70)</f>
        <v>2000</v>
      </c>
      <c r="E70" s="70">
        <f t="shared" si="5"/>
        <v>2300</v>
      </c>
    </row>
    <row r="71" spans="2:5" x14ac:dyDescent="0.2">
      <c r="C71" s="70">
        <f>C67</f>
        <v>1000</v>
      </c>
      <c r="D71" s="70">
        <f>IF(3000-C71&gt;=2000,2000,3000-C71)</f>
        <v>2000</v>
      </c>
      <c r="E71" s="70">
        <f t="shared" si="5"/>
        <v>3000</v>
      </c>
    </row>
    <row r="72" spans="2:5" x14ac:dyDescent="0.2">
      <c r="C72" s="70">
        <f>C68</f>
        <v>2000</v>
      </c>
      <c r="D72" s="70">
        <f>IF(3000-C72&gt;=2000,2000,3000-C72)</f>
        <v>1000</v>
      </c>
      <c r="E72" s="70">
        <f t="shared" si="5"/>
        <v>3000</v>
      </c>
    </row>
    <row r="73" spans="2:5" x14ac:dyDescent="0.2">
      <c r="C73" s="70">
        <f>D70</f>
        <v>2000</v>
      </c>
      <c r="D73" s="70">
        <f>D66</f>
        <v>300</v>
      </c>
      <c r="E73" s="70">
        <f t="shared" si="5"/>
        <v>2300</v>
      </c>
    </row>
    <row r="74" spans="2:5" x14ac:dyDescent="0.2">
      <c r="C74" s="70">
        <f>C66</f>
        <v>300</v>
      </c>
      <c r="D74" s="70">
        <f>D66</f>
        <v>300</v>
      </c>
      <c r="E74" s="70">
        <f t="shared" si="5"/>
        <v>600</v>
      </c>
    </row>
  </sheetData>
  <sheetProtection sheet="1" insertRows="0" deleteRows="0"/>
  <dataConsolidate/>
  <mergeCells count="8">
    <mergeCell ref="O15:Q18"/>
    <mergeCell ref="O19:Q19"/>
    <mergeCell ref="P21:S21"/>
    <mergeCell ref="A21:C21"/>
    <mergeCell ref="G21:I21"/>
    <mergeCell ref="J21:K21"/>
    <mergeCell ref="L21:O21"/>
    <mergeCell ref="D21:F21"/>
  </mergeCells>
  <phoneticPr fontId="4" type="noConversion"/>
  <conditionalFormatting sqref="A24:K32 M24:T32 A33:T33">
    <cfRule type="expression" dxfId="497" priority="5">
      <formula>OR(A24="")</formula>
    </cfRule>
  </conditionalFormatting>
  <conditionalFormatting sqref="B65">
    <cfRule type="expression" dxfId="496" priority="47">
      <formula>NOT(OR(B65=50,B65=60,B65=80,B65=100,B65=120,B65=133,B65=150,B65=172,B65=200,B65=220,B65=240,B65=250))</formula>
    </cfRule>
  </conditionalFormatting>
  <conditionalFormatting sqref="C24:C33">
    <cfRule type="cellIs" dxfId="495" priority="42" operator="lessThan">
      <formula>0</formula>
    </cfRule>
  </conditionalFormatting>
  <conditionalFormatting sqref="C65">
    <cfRule type="expression" dxfId="494" priority="46">
      <formula>NOT(AND(C65&gt;=B65+150,C65&lt;=2000,C65&lt;=3000-D65))</formula>
    </cfRule>
  </conditionalFormatting>
  <conditionalFormatting sqref="D24:D33">
    <cfRule type="expression" dxfId="493" priority="49">
      <formula>NOT(AND(D24&gt;=H24+150,D24&lt;=2000,D24&lt;=3000-E24))</formula>
    </cfRule>
  </conditionalFormatting>
  <conditionalFormatting sqref="D65">
    <cfRule type="expression" dxfId="492" priority="45">
      <formula>NOT(AND(D65&gt;=B65+150,D65&lt;=2000,D65&lt;=3000-C65))</formula>
    </cfRule>
  </conditionalFormatting>
  <conditionalFormatting sqref="E24:E33">
    <cfRule type="expression" dxfId="491" priority="48">
      <formula>NOT(AND(E24&gt;=H24+150,E24&lt;=2000,E24&lt;=3000-D24))</formula>
    </cfRule>
  </conditionalFormatting>
  <conditionalFormatting sqref="E65">
    <cfRule type="expression" dxfId="490" priority="44">
      <formula>NOT(AND(E65&gt;=2*(B65+150),E65&lt;=3000))</formula>
    </cfRule>
  </conditionalFormatting>
  <conditionalFormatting sqref="F24:F33">
    <cfRule type="cellIs" dxfId="489" priority="43" operator="notBetween">
      <formula>75</formula>
      <formula>175</formula>
    </cfRule>
  </conditionalFormatting>
  <conditionalFormatting sqref="G24:G33">
    <cfRule type="expression" dxfId="488" priority="54">
      <formula>NOT(OR(AND(G24&gt;=2*(H24+150),G24&lt;=3000,D24&gt;0,E24&gt;0),G24=0))</formula>
    </cfRule>
  </conditionalFormatting>
  <conditionalFormatting sqref="H24:H33">
    <cfRule type="expression" dxfId="487" priority="8">
      <formula>AND(OR(D24&gt;0,E24&gt;0),H24=0)</formula>
    </cfRule>
    <cfRule type="expression" dxfId="486" priority="35">
      <formula>OR(AND(K24="Power T",OR(H24=220)))</formula>
    </cfRule>
    <cfRule type="expression" dxfId="485" priority="36">
      <formula>OR(AND(K24="Power T",OR(H24=50)),AND(K24="Power S",OR(H24=220,H24=250)),AND(K24="Perform R",OR(H24=50,H24=220,H24=250)),AND(K24="Perform C",OR(H24=220,H24=250)))</formula>
    </cfRule>
    <cfRule type="expression" dxfId="484" priority="37">
      <formula>NOT(OR(H24=50,H24=60,H24=80,H24=100,H24=120,H24=133,H24=150,H24=172,H24=200,H24=220,H24=240,H24=250))</formula>
    </cfRule>
  </conditionalFormatting>
  <conditionalFormatting sqref="I24:I33">
    <cfRule type="cellIs" dxfId="483" priority="53" operator="notBetween">
      <formula>600</formula>
      <formula>1200</formula>
    </cfRule>
  </conditionalFormatting>
  <conditionalFormatting sqref="J24:J33">
    <cfRule type="expression" dxfId="482" priority="34">
      <formula>NOT(OR(J24="FTV",J24=""))</formula>
    </cfRule>
  </conditionalFormatting>
  <conditionalFormatting sqref="K24:K33">
    <cfRule type="expression" dxfId="481" priority="31">
      <formula>OR(AND(K24="Power T",OR(H24=220)))</formula>
    </cfRule>
    <cfRule type="expression" dxfId="480" priority="32">
      <formula>OR(AND(K24="Power T",OR(H24=50)),AND(K24="Power S",OR(H24=220,H24=250)),AND(K24="Perform R",OR(H24=50,H24=220,H24=250)),AND(K24="Perform C",OR(H24=220,H24=250)))</formula>
    </cfRule>
    <cfRule type="expression" dxfId="479" priority="33">
      <formula>NOT(OR(K24="Power T",K24="Power S",K24="Perform R",K24="Perform C"))</formula>
    </cfRule>
  </conditionalFormatting>
  <conditionalFormatting sqref="L24:L32">
    <cfRule type="expression" dxfId="478" priority="2">
      <formula>OR(L24="")</formula>
    </cfRule>
    <cfRule type="expression" dxfId="477" priority="3">
      <formula>AND(O24="G",NOT(OR(L24=0.7,L24=0.75,L24=0.8)))</formula>
    </cfRule>
  </conditionalFormatting>
  <conditionalFormatting sqref="L33">
    <cfRule type="expression" dxfId="476" priority="9">
      <formula>AND(O33="G",NOT(OR(L33=0.7,L33=0.75,L33=0.8)))</formula>
    </cfRule>
    <cfRule type="expression" dxfId="475" priority="40">
      <formula>NOT(OR(L33=0.45,L33=0.5,L33=0.55,L33=0.6,L33=0.63,L33=0.65,L33=0.675,L33=0.7,L33=0.75,L33=0.8))</formula>
    </cfRule>
  </conditionalFormatting>
  <conditionalFormatting sqref="M24:M33">
    <cfRule type="expression" dxfId="474" priority="41">
      <formula>NOT(OR(M24="SP 25",M24="SP 25",M24="PVDF 25",M24="PVDF 35",M24="PUR 50",M24="PVCF 150",M24="HPS 200",M24="PRISMA",M24="PRISMA ELEMENTS",M24="Inox 304",M24="Inox 316L",M24="Inox 316"))</formula>
    </cfRule>
  </conditionalFormatting>
  <conditionalFormatting sqref="O24:O33">
    <cfRule type="expression" dxfId="473" priority="6">
      <formula>AND(O24="G",NOT(OR(L24=0.7,L24=0.75,L24=0.8)))</formula>
    </cfRule>
    <cfRule type="expression" dxfId="472" priority="51">
      <formula>NOT(OR(O24="S",O24="V",O24="V2",O24="G",O24="M",O24="M3",O24="M8"))</formula>
    </cfRule>
  </conditionalFormatting>
  <conditionalFormatting sqref="Q24:Q33">
    <cfRule type="expression" dxfId="471" priority="39">
      <formula>NOT(OR(Q24="SP 25",Q24="SP 25",Q24="PVDF 25",Q24="PVDF 35",Q24="PUR 50",Q24="PVCF 150",Q24="HPS 200",Q24="PRISMA",Q24="PRISMA ELEMENTS",Q24="Inox 304",Q24="Inox 316L",Q24="Inox 316"))</formula>
    </cfRule>
  </conditionalFormatting>
  <conditionalFormatting sqref="S24:S33">
    <cfRule type="expression" dxfId="470" priority="50">
      <formula>NOT(OR(S24="S",S24="V",S24="V2",S24="G",S24="M2"))</formula>
    </cfRule>
  </conditionalFormatting>
  <conditionalFormatting sqref="V33">
    <cfRule type="expression" dxfId="469"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1200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formula1>
    </dataValidation>
    <dataValidation type="custom" allowBlank="1" sqref="D24:D33" xr:uid="{87C9657D-A158-4F24-86A9-B938966AC91B}">
      <formula1>AND(D24&gt;=H24+150,D24&lt;=2000,D24&lt;=3000-E24)</formula1>
    </dataValidation>
    <dataValidation type="list" allowBlank="1" showInputMessage="1" showErrorMessage="1" sqref="V24:V33" xr:uid="{4C16607A-578B-44DD-AE73-3C916D5AF783}">
      <formula1>"Priority A, Priority B, Priority C"</formula1>
    </dataValidation>
  </dataValidations>
  <hyperlinks>
    <hyperlink ref="B55" r:id="rId1" tooltip="Download" display="https://www.trimo-group.com/files/downloads/Trimoterm Fireproof Panels Brochure.pdf" xr:uid="{861D8DE6-1CF3-4663-B2AB-C686E73977BC}"/>
    <hyperlink ref="B57" r:id="rId2" display="pack" xr:uid="{88F33984-3BA2-41EC-9AC1-1F6F744FD42E}"/>
    <hyperlink ref="B53" r:id="rId3" tooltip="Download" display="https://www.trimo-group.com/files/downloads/Trimoterm Technical Specification.pdf" xr:uid="{283B6DCE-580C-4ED2-ACA0-4F288C2D3C8C}"/>
    <hyperlink ref="B54" r:id="rId4" xr:uid="{A4EE4F1D-4C1D-4A87-B2C9-73952132A114}"/>
  </hyperlinks>
  <pageMargins left="0.39370078740157483" right="0.39370078740157483" top="0.39370078740157483" bottom="0.39370078740157483" header="0.31496062992125984" footer="0.31496062992125984"/>
  <pageSetup paperSize="9" scale="49" pageOrder="overThenDown" orientation="landscape" r:id="rId5"/>
  <ignoredErrors>
    <ignoredError sqref="A2:B2 A4:XFD4 A3:B3 D3 F3:XFD3 C56:XFD56 C53:XFD53 C54:XFD54 C55:XFD55 A58:XFD59 C57:XFD57 A39:XFD39 B38:XFD38 A50:XFD50 A45 D45:XFD45 A46 D46:XFD46 A47 D47:XFD47 A48 D48:XFD48 A49 D49:XFD49 A44:XFD44 B42:XFD42 A1:B1 D1:XFD1 A10:XFD11 B5:XFD5 B6:XFD6 B7:XFD7 B8:XFD8 B9:XFD9 A16:XFD16 B12:XFD12 B13:XFD13 B14:XFD14 A18:XFD20 B17:XFD17 A22:XFD22 B21:C21 H21:I21 K21 A35:XFD37 M21:O21 Q21:S21 W21:XFD21 W23:XFD23 A24:I24 K24:XFD24 A25:I25 K25:XFD25 A26:I26 K26:XFD26 A27:I27 K27:XFD27 A28:I28 K28:XFD28 A29:I29 K29:XFD29 A30:I30 K30:XFD30 A31:I31 K31:XFD31 A32:I32 K32:XFD32 C33:I33 L33 P33 U33 W33:XFD33 A34:S34 U34:XFD34 A41:XFD41 B40:XFD40 B43:XFD43 A52:XFD52 B51:XFD51 D2:XFD2 E21:F21 A65:XFD65 A64 F64:XFD64 A61:XFD61 B60:XFD60 A63:XFD63 B62:XFD62 A69:XFD1048576 A66 C66:XFD66 A67 C67:XFD67 A68 C68:XFD68 A15:N15 P15:XFD1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4" id="{0E753694-4564-4D91-9FF3-F7D6718DF8E3}">
            <xm:f>COUNTIF(List_Values!$A$2:$A$11,L24)=0</xm:f>
            <x14:dxf>
              <fill>
                <patternFill patternType="solid">
                  <bgColor rgb="FFFFC7CE"/>
                </patternFill>
              </fill>
            </x14:dxf>
          </x14:cfRule>
          <xm:sqref>L24:L32</xm:sqref>
        </x14:conditionalFormatting>
        <x14:conditionalFormatting xmlns:xm="http://schemas.microsoft.com/office/excel/2006/main">
          <x14:cfRule type="expression" priority="38" id="{00000000-000E-0000-0200-000022000000}">
            <xm:f>COUNTIF(List_Values!$A$2:$A$11,P24)=0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8EA2EF7-3067-4E5A-84A3-857C0B2B5E8D}">
          <x14:formula1>
            <xm:f>List_Values!$A$2:$A$11</xm:f>
          </x14:formula1>
          <xm:sqref>P24:P33 L24:L33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85" zoomScaleNormal="85" zoomScaleSheetLayoutView="70" workbookViewId="0">
      <selection activeCell="E1" sqref="E1"/>
    </sheetView>
  </sheetViews>
  <sheetFormatPr defaultColWidth="9" defaultRowHeight="14.25" x14ac:dyDescent="0.2"/>
  <cols>
    <col min="1" max="1" width="17.625" style="45" customWidth="1"/>
    <col min="2" max="2" width="14.625" style="45" customWidth="1"/>
    <col min="3" max="11" width="10.625" style="45" customWidth="1"/>
    <col min="12" max="12" width="11.5" style="45" customWidth="1"/>
    <col min="13" max="13" width="10.75" style="45" customWidth="1"/>
    <col min="14" max="14" width="10.625" style="45" customWidth="1"/>
    <col min="15" max="16" width="12.625" style="45" customWidth="1"/>
    <col min="17" max="18" width="10.625" style="45" customWidth="1"/>
    <col min="19" max="20" width="12.625" style="45" customWidth="1"/>
    <col min="21" max="21" width="10.625" style="45" customWidth="1"/>
    <col min="22" max="22" width="24.625" style="45" customWidth="1"/>
    <col min="23" max="23" width="10.625" style="45" customWidth="1"/>
    <col min="24" max="16384" width="9" style="45"/>
  </cols>
  <sheetData>
    <row r="1" spans="1:23" s="72" customFormat="1" ht="15.75" x14ac:dyDescent="0.25">
      <c r="B1" s="73"/>
      <c r="C1" s="74" t="s">
        <v>89</v>
      </c>
    </row>
    <row r="2" spans="1:23" s="72" customFormat="1" ht="26.25" x14ac:dyDescent="0.4">
      <c r="C2" s="76" t="s">
        <v>135</v>
      </c>
    </row>
    <row r="3" spans="1:23" s="72" customFormat="1" ht="15.75" x14ac:dyDescent="0.25">
      <c r="C3" s="77" t="s">
        <v>73</v>
      </c>
      <c r="D3" s="78" t="str" cm="1">
        <f t="array" ref="D3">LOOKUP(2,1/(Updates!A:A&lt;&gt;""),Updates!A:A)</f>
        <v>1.4.1</v>
      </c>
      <c r="E3" s="89" t="s">
        <v>209</v>
      </c>
      <c r="G3" s="75"/>
    </row>
    <row r="4" spans="1:23" s="72" customFormat="1" x14ac:dyDescent="0.2"/>
    <row r="5" spans="1:23" ht="15" x14ac:dyDescent="0.25">
      <c r="A5" s="79" t="s">
        <v>91</v>
      </c>
      <c r="B5" s="80" t="str">
        <f>IF('FTV-paneel'!B5=0,"",'FTV-paneel'!B5)</f>
        <v/>
      </c>
      <c r="C5" s="81"/>
    </row>
    <row r="6" spans="1:23" ht="15" x14ac:dyDescent="0.25">
      <c r="A6" s="79" t="s">
        <v>92</v>
      </c>
      <c r="B6" s="80" t="str">
        <f>IF('FTV-paneel'!B6=0,"",'FTV-paneel'!B6)</f>
        <v/>
      </c>
      <c r="C6" s="81"/>
    </row>
    <row r="7" spans="1:23" ht="15" x14ac:dyDescent="0.25">
      <c r="A7" s="79" t="s">
        <v>93</v>
      </c>
      <c r="B7" s="80" t="str">
        <f>IF('FTV-paneel'!B7=0,"",'FTV-paneel'!B7)</f>
        <v/>
      </c>
      <c r="C7" s="81"/>
    </row>
    <row r="8" spans="1:23" ht="15" x14ac:dyDescent="0.25">
      <c r="A8" s="79" t="s">
        <v>94</v>
      </c>
      <c r="B8" s="80" t="str">
        <f>IF('FTV-paneel'!B8=0,"",'FTV-paneel'!B8)</f>
        <v/>
      </c>
      <c r="C8" s="81"/>
    </row>
    <row r="9" spans="1:23" ht="15" x14ac:dyDescent="0.25">
      <c r="A9" s="79" t="s">
        <v>95</v>
      </c>
      <c r="B9" s="80" t="str">
        <f>IF('FTV-paneel'!B9=0,"",'FTV-paneel'!B9)</f>
        <v/>
      </c>
      <c r="C9" s="81"/>
    </row>
    <row r="11" spans="1:23" x14ac:dyDescent="0.2">
      <c r="V11" s="71"/>
      <c r="W11" s="71"/>
    </row>
    <row r="12" spans="1:23" ht="15" x14ac:dyDescent="0.25">
      <c r="A12" s="79" t="s">
        <v>96</v>
      </c>
      <c r="B12" s="80" t="str">
        <f>IF('FTV-paneel'!B12=0,"",'FTV-paneel'!B12)</f>
        <v/>
      </c>
      <c r="C12" s="81"/>
      <c r="V12" s="71"/>
      <c r="W12" s="71"/>
    </row>
    <row r="13" spans="1:23" ht="15" x14ac:dyDescent="0.25">
      <c r="A13" s="79" t="s">
        <v>97</v>
      </c>
      <c r="B13" s="80" t="str">
        <f>IF('FTV-paneel'!B13=0,"",'FTV-paneel'!B13)</f>
        <v/>
      </c>
      <c r="C13" s="81"/>
      <c r="M13" s="49"/>
      <c r="V13" s="71"/>
      <c r="W13" s="71"/>
    </row>
    <row r="14" spans="1:23" ht="15" x14ac:dyDescent="0.25">
      <c r="A14" s="79" t="s">
        <v>61</v>
      </c>
      <c r="B14" s="80" t="str">
        <f>IF('FTV-paneel'!B14=0,"",'FTV-paneel'!B14)</f>
        <v/>
      </c>
      <c r="C14" s="81"/>
      <c r="P14" s="137" t="s">
        <v>198</v>
      </c>
      <c r="Q14" s="137"/>
      <c r="R14" s="137"/>
    </row>
    <row r="15" spans="1:23" x14ac:dyDescent="0.2">
      <c r="P15" s="137"/>
      <c r="Q15" s="137"/>
      <c r="R15" s="137"/>
    </row>
    <row r="16" spans="1:23" x14ac:dyDescent="0.2">
      <c r="P16" s="137"/>
      <c r="Q16" s="137"/>
      <c r="R16" s="137"/>
    </row>
    <row r="17" spans="1:24" ht="15" x14ac:dyDescent="0.25">
      <c r="A17" s="79" t="s">
        <v>98</v>
      </c>
      <c r="B17" s="80" t="str">
        <f>IF('FTV-paneel'!B17=0,"",'FTV-paneel'!B17)</f>
        <v/>
      </c>
      <c r="C17" s="81"/>
      <c r="P17" s="137"/>
      <c r="Q17" s="137"/>
      <c r="R17" s="137"/>
    </row>
    <row r="21" spans="1:24" s="72" customFormat="1" ht="15.75" customHeight="1" x14ac:dyDescent="0.2">
      <c r="A21" s="136" t="s">
        <v>99</v>
      </c>
      <c r="B21" s="136"/>
      <c r="C21" s="136"/>
      <c r="D21" s="136" t="s">
        <v>130</v>
      </c>
      <c r="E21" s="136"/>
      <c r="F21" s="136"/>
      <c r="G21" s="136"/>
      <c r="H21" s="136"/>
      <c r="I21" s="136" t="s">
        <v>100</v>
      </c>
      <c r="J21" s="136"/>
      <c r="K21" s="136"/>
      <c r="L21" s="136" t="s">
        <v>101</v>
      </c>
      <c r="M21" s="136"/>
      <c r="N21" s="133" t="s">
        <v>102</v>
      </c>
      <c r="O21" s="134"/>
      <c r="P21" s="134"/>
      <c r="Q21" s="135"/>
      <c r="R21" s="133" t="s">
        <v>103</v>
      </c>
      <c r="S21" s="134"/>
      <c r="T21" s="134"/>
      <c r="U21" s="135"/>
      <c r="V21" s="83" t="s">
        <v>104</v>
      </c>
      <c r="W21" s="83" t="s">
        <v>105</v>
      </c>
      <c r="X21" s="83" t="s">
        <v>106</v>
      </c>
    </row>
    <row r="22" spans="1:24"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103"/>
    </row>
    <row r="23" spans="1:24" s="72" customFormat="1" ht="45" x14ac:dyDescent="0.2">
      <c r="A23" s="84" t="s">
        <v>107</v>
      </c>
      <c r="B23" s="85" t="s">
        <v>108</v>
      </c>
      <c r="C23" s="85" t="s">
        <v>109</v>
      </c>
      <c r="D23" s="85" t="s">
        <v>6</v>
      </c>
      <c r="E23" s="85" t="s">
        <v>7</v>
      </c>
      <c r="F23" s="85" t="s">
        <v>10</v>
      </c>
      <c r="G23" s="85" t="s">
        <v>136</v>
      </c>
      <c r="H23" s="85" t="s">
        <v>137</v>
      </c>
      <c r="I23" s="85" t="s">
        <v>138</v>
      </c>
      <c r="J23" s="85" t="s">
        <v>111</v>
      </c>
      <c r="K23" s="85" t="s">
        <v>2</v>
      </c>
      <c r="L23" s="85" t="s">
        <v>101</v>
      </c>
      <c r="M23" s="85" t="s">
        <v>112</v>
      </c>
      <c r="N23" s="85" t="s">
        <v>113</v>
      </c>
      <c r="O23" s="85" t="s">
        <v>114</v>
      </c>
      <c r="P23" s="85" t="s">
        <v>115</v>
      </c>
      <c r="Q23" s="85" t="s">
        <v>116</v>
      </c>
      <c r="R23" s="85" t="s">
        <v>117</v>
      </c>
      <c r="S23" s="85" t="s">
        <v>118</v>
      </c>
      <c r="T23" s="85" t="s">
        <v>119</v>
      </c>
      <c r="U23" s="85" t="s">
        <v>120</v>
      </c>
      <c r="V23" s="85" t="s">
        <v>104</v>
      </c>
      <c r="W23" s="86" t="s">
        <v>121</v>
      </c>
      <c r="X23" s="85" t="s">
        <v>106</v>
      </c>
    </row>
    <row r="24" spans="1:24" x14ac:dyDescent="0.2">
      <c r="A24" s="18"/>
      <c r="B24" s="4"/>
      <c r="C24" s="4"/>
      <c r="D24" s="5"/>
      <c r="E24" s="5"/>
      <c r="F24" s="5"/>
      <c r="G24" s="5"/>
      <c r="H24" s="5"/>
      <c r="I24" s="8">
        <f t="shared" ref="I24:I33" si="0">D24+E24+F24</f>
        <v>0</v>
      </c>
      <c r="J24" s="4"/>
      <c r="K24" s="6"/>
      <c r="L24" s="4" t="s">
        <v>0</v>
      </c>
      <c r="M24" s="4"/>
      <c r="N24" s="12"/>
      <c r="O24" s="4"/>
      <c r="P24" s="4"/>
      <c r="Q24" s="4"/>
      <c r="R24" s="12"/>
      <c r="S24" s="4"/>
      <c r="T24" s="4"/>
      <c r="U24" s="4"/>
      <c r="V24" s="7"/>
      <c r="W24" s="19">
        <f t="shared" ref="W24:W33" si="1">C24*I24/1000*K24/1000</f>
        <v>0</v>
      </c>
      <c r="X24" s="101"/>
    </row>
    <row r="25" spans="1:24" x14ac:dyDescent="0.2">
      <c r="A25" s="18"/>
      <c r="B25" s="4"/>
      <c r="C25" s="4"/>
      <c r="D25" s="5"/>
      <c r="E25" s="5"/>
      <c r="F25" s="5"/>
      <c r="G25" s="5"/>
      <c r="H25" s="5"/>
      <c r="I25" s="8">
        <f t="shared" si="0"/>
        <v>0</v>
      </c>
      <c r="J25" s="4"/>
      <c r="K25" s="6"/>
      <c r="L25" s="4" t="s">
        <v>0</v>
      </c>
      <c r="M25" s="4"/>
      <c r="N25" s="13"/>
      <c r="O25" s="4"/>
      <c r="P25" s="4"/>
      <c r="Q25" s="4"/>
      <c r="R25" s="13"/>
      <c r="S25" s="4"/>
      <c r="T25" s="4"/>
      <c r="U25" s="4"/>
      <c r="V25" s="7"/>
      <c r="W25" s="19">
        <f t="shared" si="1"/>
        <v>0</v>
      </c>
      <c r="X25" s="101"/>
    </row>
    <row r="26" spans="1:24" x14ac:dyDescent="0.2">
      <c r="A26" s="18"/>
      <c r="B26" s="4"/>
      <c r="C26" s="4"/>
      <c r="D26" s="5"/>
      <c r="E26" s="5"/>
      <c r="F26" s="5"/>
      <c r="G26" s="5"/>
      <c r="H26" s="5"/>
      <c r="I26" s="8">
        <f t="shared" si="0"/>
        <v>0</v>
      </c>
      <c r="J26" s="4"/>
      <c r="K26" s="6"/>
      <c r="L26" s="4" t="s">
        <v>0</v>
      </c>
      <c r="M26" s="4"/>
      <c r="N26" s="13"/>
      <c r="O26" s="4"/>
      <c r="P26" s="4"/>
      <c r="Q26" s="4"/>
      <c r="R26" s="13"/>
      <c r="S26" s="4"/>
      <c r="T26" s="4"/>
      <c r="U26" s="4"/>
      <c r="V26" s="7"/>
      <c r="W26" s="19">
        <f t="shared" si="1"/>
        <v>0</v>
      </c>
      <c r="X26" s="101"/>
    </row>
    <row r="27" spans="1:24" x14ac:dyDescent="0.2">
      <c r="A27" s="18"/>
      <c r="B27" s="4"/>
      <c r="C27" s="4"/>
      <c r="D27" s="5"/>
      <c r="E27" s="5"/>
      <c r="F27" s="5"/>
      <c r="G27" s="5"/>
      <c r="H27" s="5"/>
      <c r="I27" s="8">
        <f t="shared" si="0"/>
        <v>0</v>
      </c>
      <c r="J27" s="4"/>
      <c r="K27" s="6"/>
      <c r="L27" s="4" t="s">
        <v>0</v>
      </c>
      <c r="M27" s="4"/>
      <c r="N27" s="13"/>
      <c r="O27" s="4"/>
      <c r="P27" s="4"/>
      <c r="Q27" s="4"/>
      <c r="R27" s="13"/>
      <c r="S27" s="4"/>
      <c r="T27" s="4"/>
      <c r="U27" s="4"/>
      <c r="V27" s="7"/>
      <c r="W27" s="19">
        <f t="shared" si="1"/>
        <v>0</v>
      </c>
      <c r="X27" s="101"/>
    </row>
    <row r="28" spans="1:24" x14ac:dyDescent="0.2">
      <c r="A28" s="18"/>
      <c r="B28" s="4"/>
      <c r="C28" s="4"/>
      <c r="D28" s="5"/>
      <c r="E28" s="5"/>
      <c r="F28" s="5"/>
      <c r="G28" s="5"/>
      <c r="H28" s="5"/>
      <c r="I28" s="8">
        <f t="shared" si="0"/>
        <v>0</v>
      </c>
      <c r="J28" s="4"/>
      <c r="K28" s="6"/>
      <c r="L28" s="4" t="s">
        <v>0</v>
      </c>
      <c r="M28" s="4"/>
      <c r="N28" s="13"/>
      <c r="O28" s="4"/>
      <c r="P28" s="4"/>
      <c r="Q28" s="4"/>
      <c r="R28" s="13"/>
      <c r="S28" s="4"/>
      <c r="T28" s="4"/>
      <c r="U28" s="4"/>
      <c r="V28" s="7"/>
      <c r="W28" s="19">
        <f t="shared" si="1"/>
        <v>0</v>
      </c>
      <c r="X28" s="101"/>
    </row>
    <row r="29" spans="1:24" x14ac:dyDescent="0.2">
      <c r="A29" s="18"/>
      <c r="B29" s="4"/>
      <c r="C29" s="4"/>
      <c r="D29" s="5"/>
      <c r="E29" s="5"/>
      <c r="F29" s="5"/>
      <c r="G29" s="5"/>
      <c r="H29" s="5"/>
      <c r="I29" s="8">
        <f t="shared" si="0"/>
        <v>0</v>
      </c>
      <c r="J29" s="4"/>
      <c r="K29" s="6"/>
      <c r="L29" s="4" t="s">
        <v>0</v>
      </c>
      <c r="M29" s="4"/>
      <c r="N29" s="13"/>
      <c r="O29" s="4"/>
      <c r="P29" s="4"/>
      <c r="Q29" s="4"/>
      <c r="R29" s="13"/>
      <c r="S29" s="4"/>
      <c r="T29" s="4"/>
      <c r="U29" s="4"/>
      <c r="V29" s="7"/>
      <c r="W29" s="19">
        <f t="shared" si="1"/>
        <v>0</v>
      </c>
      <c r="X29" s="101"/>
    </row>
    <row r="30" spans="1:24" x14ac:dyDescent="0.2">
      <c r="A30" s="18"/>
      <c r="B30" s="4"/>
      <c r="C30" s="4"/>
      <c r="D30" s="5"/>
      <c r="E30" s="5"/>
      <c r="F30" s="5"/>
      <c r="G30" s="5"/>
      <c r="H30" s="5"/>
      <c r="I30" s="8">
        <f t="shared" si="0"/>
        <v>0</v>
      </c>
      <c r="J30" s="4"/>
      <c r="K30" s="6"/>
      <c r="L30" s="4" t="s">
        <v>0</v>
      </c>
      <c r="M30" s="4"/>
      <c r="N30" s="13"/>
      <c r="O30" s="4"/>
      <c r="P30" s="4"/>
      <c r="Q30" s="4"/>
      <c r="R30" s="13"/>
      <c r="S30" s="4"/>
      <c r="T30" s="4"/>
      <c r="U30" s="4"/>
      <c r="V30" s="7"/>
      <c r="W30" s="19">
        <f t="shared" si="1"/>
        <v>0</v>
      </c>
      <c r="X30" s="101"/>
    </row>
    <row r="31" spans="1:24" x14ac:dyDescent="0.2">
      <c r="A31" s="18"/>
      <c r="B31" s="4"/>
      <c r="C31" s="4"/>
      <c r="D31" s="5"/>
      <c r="E31" s="5"/>
      <c r="F31" s="5"/>
      <c r="G31" s="5"/>
      <c r="H31" s="5"/>
      <c r="I31" s="8">
        <f t="shared" si="0"/>
        <v>0</v>
      </c>
      <c r="J31" s="4"/>
      <c r="K31" s="6"/>
      <c r="L31" s="4" t="s">
        <v>0</v>
      </c>
      <c r="M31" s="4"/>
      <c r="N31" s="13"/>
      <c r="O31" s="4"/>
      <c r="P31" s="4"/>
      <c r="Q31" s="4"/>
      <c r="R31" s="13"/>
      <c r="S31" s="4"/>
      <c r="T31" s="4"/>
      <c r="U31" s="4"/>
      <c r="V31" s="7"/>
      <c r="W31" s="19">
        <f t="shared" si="1"/>
        <v>0</v>
      </c>
      <c r="X31" s="101"/>
    </row>
    <row r="32" spans="1:24" x14ac:dyDescent="0.2">
      <c r="A32" s="18"/>
      <c r="B32" s="4"/>
      <c r="C32" s="4"/>
      <c r="D32" s="5"/>
      <c r="E32" s="5"/>
      <c r="F32" s="5"/>
      <c r="G32" s="5"/>
      <c r="H32" s="5"/>
      <c r="I32" s="8">
        <f t="shared" si="0"/>
        <v>0</v>
      </c>
      <c r="J32" s="4"/>
      <c r="K32" s="6"/>
      <c r="L32" s="4" t="s">
        <v>0</v>
      </c>
      <c r="M32" s="4"/>
      <c r="N32" s="13"/>
      <c r="O32" s="4"/>
      <c r="P32" s="4"/>
      <c r="Q32" s="4"/>
      <c r="R32" s="13"/>
      <c r="S32" s="4"/>
      <c r="T32" s="4"/>
      <c r="U32" s="4"/>
      <c r="V32" s="7"/>
      <c r="W32" s="19">
        <f t="shared" si="1"/>
        <v>0</v>
      </c>
      <c r="X32" s="101"/>
    </row>
    <row r="33" spans="1:24" x14ac:dyDescent="0.2">
      <c r="A33" s="20" t="s">
        <v>139</v>
      </c>
      <c r="B33" s="21" t="s">
        <v>1</v>
      </c>
      <c r="C33" s="21">
        <v>0</v>
      </c>
      <c r="D33" s="22">
        <v>1000</v>
      </c>
      <c r="E33" s="22">
        <v>1000</v>
      </c>
      <c r="F33" s="22">
        <v>1000</v>
      </c>
      <c r="G33" s="22">
        <v>90</v>
      </c>
      <c r="H33" s="22">
        <v>90</v>
      </c>
      <c r="I33" s="35">
        <f t="shared" si="0"/>
        <v>3000</v>
      </c>
      <c r="J33" s="21">
        <v>150</v>
      </c>
      <c r="K33" s="23">
        <v>1000</v>
      </c>
      <c r="L33" s="21" t="s">
        <v>0</v>
      </c>
      <c r="M33" s="21" t="s">
        <v>3</v>
      </c>
      <c r="N33" s="24">
        <v>0.55000000000000004</v>
      </c>
      <c r="O33" s="21" t="s">
        <v>16</v>
      </c>
      <c r="P33" s="21" t="s">
        <v>15</v>
      </c>
      <c r="Q33" s="21" t="s">
        <v>4</v>
      </c>
      <c r="R33" s="24">
        <v>0.5</v>
      </c>
      <c r="S33" s="21" t="s">
        <v>16</v>
      </c>
      <c r="T33" s="21" t="s">
        <v>15</v>
      </c>
      <c r="U33" s="21" t="s">
        <v>14</v>
      </c>
      <c r="V33" s="25" t="s">
        <v>123</v>
      </c>
      <c r="W33" s="26">
        <f t="shared" si="1"/>
        <v>0</v>
      </c>
      <c r="X33" s="25" t="s">
        <v>124</v>
      </c>
    </row>
    <row r="34" spans="1:24" x14ac:dyDescent="0.2">
      <c r="A34" s="27"/>
      <c r="B34" s="28"/>
      <c r="C34" s="28"/>
      <c r="D34" s="29"/>
      <c r="E34" s="29"/>
      <c r="F34" s="29"/>
      <c r="G34" s="29"/>
      <c r="H34" s="29"/>
      <c r="I34" s="37"/>
      <c r="J34" s="28"/>
      <c r="K34" s="28"/>
      <c r="L34" s="28"/>
      <c r="M34" s="28"/>
      <c r="N34" s="28"/>
      <c r="O34" s="28"/>
      <c r="P34" s="28"/>
      <c r="Q34" s="28"/>
      <c r="R34" s="28"/>
      <c r="S34" s="28"/>
      <c r="T34" s="28"/>
      <c r="U34" s="28"/>
      <c r="V34" s="38" t="s">
        <v>125</v>
      </c>
      <c r="W34" s="30">
        <f>SUBTOTAL(109,Table3[Totaal
Q×L×M '[m²']])</f>
        <v>0</v>
      </c>
      <c r="X34" s="28"/>
    </row>
    <row r="35" spans="1:24" x14ac:dyDescent="0.2">
      <c r="A35" s="49"/>
      <c r="C35" s="51"/>
      <c r="V35" s="52"/>
      <c r="W35" s="53"/>
    </row>
    <row r="38" spans="1:24" ht="15" x14ac:dyDescent="0.25">
      <c r="A38" s="46" t="s">
        <v>75</v>
      </c>
    </row>
    <row r="39" spans="1:24" ht="14.25" customHeight="1" x14ac:dyDescent="0.2"/>
    <row r="40" spans="1:24" ht="14.25" customHeight="1" x14ac:dyDescent="0.25">
      <c r="A40" s="45" t="s">
        <v>126</v>
      </c>
      <c r="W40" s="54"/>
    </row>
    <row r="41" spans="1:24" ht="14.25" customHeight="1" x14ac:dyDescent="0.25">
      <c r="W41" s="54"/>
    </row>
    <row r="42" spans="1:24" ht="14.25" customHeight="1" x14ac:dyDescent="0.25">
      <c r="A42" s="45" t="s">
        <v>87</v>
      </c>
      <c r="W42" s="54"/>
    </row>
    <row r="43" spans="1:24" ht="14.25" customHeight="1" x14ac:dyDescent="0.25">
      <c r="A43" s="45" t="s">
        <v>127</v>
      </c>
      <c r="W43" s="54"/>
    </row>
    <row r="44" spans="1:24" ht="14.25" customHeight="1" x14ac:dyDescent="0.25">
      <c r="W44" s="54"/>
    </row>
    <row r="45" spans="1:24" ht="14.25" customHeight="1" x14ac:dyDescent="0.25">
      <c r="B45" s="47" t="s">
        <v>78</v>
      </c>
      <c r="C45" s="45" t="s">
        <v>79</v>
      </c>
      <c r="W45" s="54"/>
    </row>
    <row r="46" spans="1:24" ht="14.25" customHeight="1" x14ac:dyDescent="0.25">
      <c r="B46" s="7" t="s">
        <v>80</v>
      </c>
      <c r="C46" s="55" t="s">
        <v>81</v>
      </c>
      <c r="D46" s="55"/>
      <c r="E46" s="55"/>
      <c r="W46" s="54"/>
    </row>
    <row r="47" spans="1:24" ht="14.25" customHeight="1" x14ac:dyDescent="0.25">
      <c r="B47" s="56" t="s">
        <v>80</v>
      </c>
      <c r="C47" s="57" t="s">
        <v>82</v>
      </c>
      <c r="D47" s="57"/>
      <c r="E47" s="57"/>
      <c r="W47" s="54"/>
    </row>
    <row r="48" spans="1:24" ht="14.25" customHeight="1" x14ac:dyDescent="0.25">
      <c r="B48" s="58" t="s">
        <v>80</v>
      </c>
      <c r="C48" s="59" t="s">
        <v>83</v>
      </c>
      <c r="D48" s="59"/>
      <c r="E48" s="59"/>
      <c r="W48" s="54"/>
    </row>
    <row r="49" spans="1:23" ht="14.25" customHeight="1" x14ac:dyDescent="0.25">
      <c r="B49" s="60" t="s">
        <v>84</v>
      </c>
      <c r="C49" s="61" t="s">
        <v>85</v>
      </c>
      <c r="D49" s="61"/>
      <c r="E49" s="61"/>
      <c r="W49" s="54"/>
    </row>
    <row r="50" spans="1:23" ht="15" x14ac:dyDescent="0.25">
      <c r="W50" s="54"/>
    </row>
    <row r="51" spans="1:23" ht="15" x14ac:dyDescent="0.25">
      <c r="A51" s="46" t="s">
        <v>128</v>
      </c>
      <c r="W51" s="54"/>
    </row>
    <row r="53" spans="1:23" ht="15" x14ac:dyDescent="0.25">
      <c r="A53"/>
      <c r="B53" s="62" t="s">
        <v>210</v>
      </c>
      <c r="W53" s="54"/>
    </row>
    <row r="54" spans="1:23" ht="15" x14ac:dyDescent="0.25">
      <c r="A54"/>
      <c r="B54" s="62" t="s">
        <v>211</v>
      </c>
      <c r="W54" s="54"/>
    </row>
    <row r="55" spans="1:23" x14ac:dyDescent="0.2">
      <c r="A55"/>
      <c r="B55" s="62" t="s">
        <v>212</v>
      </c>
    </row>
    <row r="56" spans="1:23" x14ac:dyDescent="0.2">
      <c r="A56"/>
    </row>
    <row r="57" spans="1:23" x14ac:dyDescent="0.2">
      <c r="A57"/>
      <c r="B57" s="62" t="s">
        <v>213</v>
      </c>
    </row>
    <row r="58" spans="1:23" x14ac:dyDescent="0.2">
      <c r="B58" s="62"/>
    </row>
    <row r="59" spans="1:23" x14ac:dyDescent="0.2">
      <c r="B59" s="62"/>
    </row>
    <row r="60" spans="1:23" ht="15" x14ac:dyDescent="0.25">
      <c r="A60" s="63" t="s">
        <v>140</v>
      </c>
      <c r="B60" s="64"/>
      <c r="C60" s="64"/>
      <c r="D60" s="64"/>
      <c r="E60" s="64"/>
    </row>
    <row r="61" spans="1:23" x14ac:dyDescent="0.2">
      <c r="A61" s="64"/>
      <c r="B61" s="64"/>
      <c r="C61" s="64"/>
      <c r="D61" s="64"/>
      <c r="E61" s="64"/>
    </row>
    <row r="62" spans="1:23" x14ac:dyDescent="0.2">
      <c r="A62" s="64" t="s">
        <v>141</v>
      </c>
      <c r="C62" s="64"/>
      <c r="D62" s="64"/>
      <c r="E62" s="64"/>
      <c r="F62" s="64"/>
    </row>
    <row r="64" spans="1:23" x14ac:dyDescent="0.2">
      <c r="B64" s="65" t="s">
        <v>5</v>
      </c>
      <c r="C64" s="65" t="s">
        <v>6</v>
      </c>
      <c r="D64" s="65" t="s">
        <v>7</v>
      </c>
      <c r="E64" s="65" t="s">
        <v>10</v>
      </c>
      <c r="F64" s="65" t="s">
        <v>13</v>
      </c>
    </row>
    <row r="65" spans="2:6" x14ac:dyDescent="0.2">
      <c r="B65" s="66">
        <v>120</v>
      </c>
      <c r="C65" s="66">
        <v>800</v>
      </c>
      <c r="D65" s="66">
        <v>800</v>
      </c>
      <c r="E65" s="66">
        <v>800</v>
      </c>
      <c r="F65" s="8">
        <f>C65+D65+E65</f>
        <v>2400</v>
      </c>
    </row>
    <row r="66" spans="2:6" x14ac:dyDescent="0.2">
      <c r="B66" s="67" t="s">
        <v>8</v>
      </c>
      <c r="C66" s="67">
        <f>$B$65+150</f>
        <v>270</v>
      </c>
      <c r="D66" s="67">
        <f>2*($B$65+150)</f>
        <v>540</v>
      </c>
      <c r="E66" s="67">
        <f>$B$65+150</f>
        <v>270</v>
      </c>
      <c r="F66" s="67">
        <f t="shared" ref="F66:F67" si="2">C66+D66+E66</f>
        <v>1080</v>
      </c>
    </row>
    <row r="67" spans="2:6" x14ac:dyDescent="0.2">
      <c r="B67" s="68" t="s">
        <v>9</v>
      </c>
      <c r="C67" s="68">
        <v>1000</v>
      </c>
      <c r="D67" s="68">
        <v>1000</v>
      </c>
      <c r="E67" s="68">
        <v>1000</v>
      </c>
      <c r="F67" s="68">
        <f t="shared" si="2"/>
        <v>3000</v>
      </c>
    </row>
  </sheetData>
  <sheetProtection sheet="1" insertRows="0" deleteRows="0"/>
  <dataConsolidate/>
  <mergeCells count="7">
    <mergeCell ref="P14:R17"/>
    <mergeCell ref="R21:U21"/>
    <mergeCell ref="A21:C21"/>
    <mergeCell ref="I21:K21"/>
    <mergeCell ref="L21:M21"/>
    <mergeCell ref="N21:Q21"/>
    <mergeCell ref="D21:H21"/>
  </mergeCells>
  <conditionalFormatting sqref="A24:V33">
    <cfRule type="expression" dxfId="417" priority="2">
      <formula>OR(A24="")</formula>
    </cfRule>
  </conditionalFormatting>
  <conditionalFormatting sqref="B65">
    <cfRule type="expression" dxfId="416" priority="47">
      <formula>NOT(OR(B65=50,B65=60,B65=80,B65=100,B65=120,B65=133,B65=150,B65=172,B65=200,B65=220,B65=240,B65=250))</formula>
    </cfRule>
  </conditionalFormatting>
  <conditionalFormatting sqref="C24:C33">
    <cfRule type="cellIs" dxfId="415" priority="57" operator="lessThan">
      <formula>0</formula>
    </cfRule>
  </conditionalFormatting>
  <conditionalFormatting sqref="C65">
    <cfRule type="expression" dxfId="414" priority="46">
      <formula>NOT(AND(C65&gt;=B65+150,C65&lt;=1000))</formula>
    </cfRule>
  </conditionalFormatting>
  <conditionalFormatting sqref="D24:D33">
    <cfRule type="expression" dxfId="413" priority="50">
      <formula>NOT(AND(D24&gt;=J24+150,D24&lt;=1000))</formula>
    </cfRule>
  </conditionalFormatting>
  <conditionalFormatting sqref="D65">
    <cfRule type="expression" dxfId="412" priority="45">
      <formula>NOT(AND(D65&gt;=2*(B65+150),D65&lt;=1000))</formula>
    </cfRule>
  </conditionalFormatting>
  <conditionalFormatting sqref="E24:E33">
    <cfRule type="expression" dxfId="411" priority="49">
      <formula>NOT(AND(E24&gt;=2*(J24+150),E24&lt;=1000))</formula>
    </cfRule>
  </conditionalFormatting>
  <conditionalFormatting sqref="E65">
    <cfRule type="expression" dxfId="410" priority="44">
      <formula>NOT(AND(E65&gt;=B65+150,E65&lt;=1000))</formula>
    </cfRule>
  </conditionalFormatting>
  <conditionalFormatting sqref="F24:F33">
    <cfRule type="expression" dxfId="409" priority="48">
      <formula>NOT(AND(F24&gt;=J24+150,F24&lt;=1000))</formula>
    </cfRule>
  </conditionalFormatting>
  <conditionalFormatting sqref="F65">
    <cfRule type="expression" dxfId="408" priority="42">
      <formula>NOT(AND(F65&gt;=4*(B65+150),F65&lt;=3*1000))</formula>
    </cfRule>
  </conditionalFormatting>
  <conditionalFormatting sqref="G24:H33">
    <cfRule type="cellIs" dxfId="407" priority="40" operator="notBetween">
      <formula>90</formula>
      <formula>175</formula>
    </cfRule>
  </conditionalFormatting>
  <conditionalFormatting sqref="I24:I33">
    <cfRule type="expression" dxfId="406" priority="55">
      <formula>NOT(OR(AND(I24&gt;=4*(J24+150),I24&lt;=3*1000,D24&gt;0,E24&gt;0,F24&gt;0),I24=0))</formula>
    </cfRule>
  </conditionalFormatting>
  <conditionalFormatting sqref="J24:J33">
    <cfRule type="expression" dxfId="405" priority="6">
      <formula>AND(OR(D24&gt;0,E24&gt;0,F24&gt;0),J24=0)</formula>
    </cfRule>
    <cfRule type="expression" dxfId="404" priority="33">
      <formula>OR(AND(M24="Power T",OR(J24=220)))</formula>
    </cfRule>
    <cfRule type="expression" dxfId="403" priority="34">
      <formula>OR(AND(M24="Power T",OR(J24=50)),AND(M24="Power S",OR(J24=220,J24=250)),AND(M24="Perform R",OR(J24=50,J24=220,J24=250)),AND(M24="Perform C",OR(J24=220,J24=250)))</formula>
    </cfRule>
    <cfRule type="expression" dxfId="402" priority="35">
      <formula>NOT(OR(J24=50,J24=60,J24=80,J24=100,J24=120,J24=133,J24=150,J24=172,J24=200,J24=220,J24=240,J24=250))</formula>
    </cfRule>
  </conditionalFormatting>
  <conditionalFormatting sqref="K24:K33">
    <cfRule type="cellIs" dxfId="401" priority="54" operator="notBetween">
      <formula>600</formula>
      <formula>1200</formula>
    </cfRule>
  </conditionalFormatting>
  <conditionalFormatting sqref="L24:L33">
    <cfRule type="expression" dxfId="400" priority="5">
      <formula>NOT(OR(L24="FTV",L24=""))</formula>
    </cfRule>
  </conditionalFormatting>
  <conditionalFormatting sqref="M24:M33">
    <cfRule type="expression" dxfId="399" priority="29">
      <formula>OR(AND(M24="Power T",OR(J24=220)))</formula>
    </cfRule>
    <cfRule type="expression" dxfId="398" priority="30">
      <formula>OR(AND(M24="Power T",OR(J24=50)),AND(M24="Power S",OR(J24=220,J24=250)),AND(M24="Perform R",OR(J24=50,J24=220,J24=250)),AND(M24="Perform C",OR(J24=220,J24=250)))</formula>
    </cfRule>
    <cfRule type="expression" dxfId="397" priority="31">
      <formula>NOT(OR(M24="Power T",M24="Power S",M24="Perform R",M24="Perform C"))</formula>
    </cfRule>
  </conditionalFormatting>
  <conditionalFormatting sqref="N24:N33">
    <cfRule type="expression" dxfId="396" priority="28">
      <formula>AND(Q24="G",NOT(OR(N24=0.7,N24=0.75,N24=0.8)))</formula>
    </cfRule>
  </conditionalFormatting>
  <conditionalFormatting sqref="O24:O33">
    <cfRule type="expression" dxfId="395" priority="39">
      <formula>NOT(OR(O24="SP 25",O24="SP 25",O24="PVDF 25",O24="PVDF 35",O24="PUR 50",O24="PVCF 150",O24="HPS 200",O24="PRISMA",O24="PRISMA ELEMENTS",O24="Inox 304",O24="Inox 316L",O24="Inox 316"))</formula>
    </cfRule>
  </conditionalFormatting>
  <conditionalFormatting sqref="Q24:Q33">
    <cfRule type="expression" dxfId="394" priority="3">
      <formula>AND(Q24="G",NOT(OR(N24=0.7,N24=0.75,N24=0.8)))</formula>
    </cfRule>
    <cfRule type="expression" dxfId="393" priority="52">
      <formula>NOT(OR(Q24="S",Q24="V",Q24="V2",Q24="G",Q24="M",Q24="M3",Q24="M8"))</formula>
    </cfRule>
  </conditionalFormatting>
  <conditionalFormatting sqref="S24:S33">
    <cfRule type="expression" dxfId="392" priority="37">
      <formula>NOT(OR(S24="SP 25",S24="SP 25",S24="PVDF 25",S24="PVDF 35",S24="PUR 50",S24="PVCF 150",S24="HPS 200",S24="PRISMA",S24="PRISMA ELEMENTS",S24="Inox 304",S24="Inox 316L",S24="Inox 316"))</formula>
    </cfRule>
  </conditionalFormatting>
  <conditionalFormatting sqref="U24:U33">
    <cfRule type="expression" dxfId="391" priority="51">
      <formula>NOT(OR(U24="S",U24="V",U24="V2",U24="G",U24="M2"))</formula>
    </cfRule>
  </conditionalFormatting>
  <conditionalFormatting sqref="X33">
    <cfRule type="expression" dxfId="390"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1200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11482C6-831C-41D1-85B1-49E7D9517AB3}">
      <formula1>"Priority A, Priority B, Priority C"</formula1>
    </dataValidation>
  </dataValidations>
  <hyperlinks>
    <hyperlink ref="B55" r:id="rId1" tooltip="Download" display="https://www.trimo-group.com/files/downloads/Trimoterm Fireproof Panels Brochure.pdf" xr:uid="{4A34778D-175C-4372-BE56-D92E82C59EFB}"/>
    <hyperlink ref="B57" r:id="rId2" display="pack" xr:uid="{EF69A079-704B-495D-BD21-9D38D28FE734}"/>
    <hyperlink ref="B53" r:id="rId3" tooltip="Download" display="https://www.trimo-group.com/files/downloads/Trimoterm Technical Specification.pdf" xr:uid="{54B37CA0-E9BA-4D54-ADE4-4185F793FACD}"/>
    <hyperlink ref="B54" r:id="rId4" xr:uid="{8A27C673-AF70-47E4-8EF9-6EDDE8628D87}"/>
  </hyperlinks>
  <pageMargins left="0.39370078740157483" right="0.39370078740157483" top="0.39370078740157483" bottom="0.39370078740157483" header="0.31496062992125984" footer="0.31496062992125984"/>
  <pageSetup paperSize="9" scale="46" pageOrder="overThenDown" orientation="landscape" r:id="rId5"/>
  <ignoredErrors>
    <ignoredError sqref="A2:B2 A18:XFD20 B14:O14 S14:XFD14 A15:O16 S15:XFD17 A4:XFD4 A3:B3 D3 F3:XFD3 C56:XFD56 C53:XFD53 C54:XFD54 C55:XFD55 A58:XFD59 C57:XFD57 A39:XFD39 B38:XFD38 A50:XFD50 A45 D45:XFD45 A46 D46:XFD46 A47 D47:XFD47 A48 D48:XFD48 A49 D49:XFD49 A44:XFD44 B42:XFD42 A1:B1 D1:XFD1 A10:XFD11 B5:XFD5 B6:XFD6 B7:XFD7 B8:XFD8 B9:XFD9 B13:XFD13 B12:XFD12 B17:O17 A22:XFD22 B21:C21 J21:K21 M21 A35:XFD37 O21:Q21 S21:U21 Y21:XFD21 Y23:XFD23 A24:K24 M24:XFD24 A25:K25 M25:XFD25 A26:K26 M26:XFD26 A27:K27 M27:XFD27 A28:K28 M28:XFD28 A29:K29 M29:XFD29 A30:K30 M30:XFD30 A31:K31 M31:XFD31 A32:K32 M32:XFD32 N33 C33:K33 R33 W33 Y33:XFD33 A34:U34 W34:XFD34 A41:XFD41 B40:XFD40 B43:XFD43 A52:XFD52 B51:XFD51 E21:H21 A65:XFD65 A64 G64:XFD64 A68:XFD1048576 A66 C66:XFD66 A67 C67:XFD67 D2:XFD2 A61:XFD61 B60:XFD60 A63:XFD63 B62:XFD6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38" id="{00000000-000E-0000-0300-000025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6" id="{00000000-000E-0000-0300-000023000000}">
            <xm:f>COUNTIF(List_Values!$A$2:$A$11,R24)=0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536AB4F1-749F-4B0B-B935-9518FA7EC581}">
          <x14:formula1>
            <xm:f>List_Values!$A$2:$A$11</xm:f>
          </x14:formula1>
          <xm:sqref>R24:R33 N24:N33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D1" sqref="D1"/>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89</v>
      </c>
    </row>
    <row r="2" spans="1:17" s="72" customFormat="1" ht="26.25" x14ac:dyDescent="0.4">
      <c r="C2" s="76" t="s">
        <v>142</v>
      </c>
    </row>
    <row r="3" spans="1:17" s="72" customFormat="1" ht="15.75" x14ac:dyDescent="0.25">
      <c r="C3" s="77" t="s">
        <v>73</v>
      </c>
      <c r="D3" s="78" t="str" cm="1">
        <f t="array" ref="D3">LOOKUP(2,1/(Updates!A:A&lt;&gt;""),Updates!A:A)</f>
        <v>1.4.1</v>
      </c>
      <c r="E3" s="89" t="s">
        <v>209</v>
      </c>
      <c r="G3" s="75"/>
    </row>
    <row r="4" spans="1:17" s="72" customFormat="1" x14ac:dyDescent="0.2"/>
    <row r="5" spans="1:17" ht="15" x14ac:dyDescent="0.25">
      <c r="A5" s="79" t="s">
        <v>91</v>
      </c>
      <c r="B5" s="80" t="str">
        <f>IF('FTV-paneel'!B5=0,"",'FTV-paneel'!B5)</f>
        <v/>
      </c>
      <c r="C5" s="81"/>
    </row>
    <row r="6" spans="1:17" ht="15" x14ac:dyDescent="0.25">
      <c r="A6" s="79" t="s">
        <v>92</v>
      </c>
      <c r="B6" s="80" t="str">
        <f>IF('FTV-paneel'!B6=0,"",'FTV-paneel'!B6)</f>
        <v/>
      </c>
      <c r="C6" s="81"/>
    </row>
    <row r="7" spans="1:17" ht="15" x14ac:dyDescent="0.25">
      <c r="A7" s="79" t="s">
        <v>93</v>
      </c>
      <c r="B7" s="80" t="str">
        <f>IF('FTV-paneel'!B7=0,"",'FTV-paneel'!B7)</f>
        <v/>
      </c>
      <c r="C7" s="81"/>
    </row>
    <row r="8" spans="1:17" ht="15" x14ac:dyDescent="0.25">
      <c r="A8" s="79" t="s">
        <v>94</v>
      </c>
      <c r="B8" s="80" t="str">
        <f>IF('FTV-paneel'!B8=0,"",'FTV-paneel'!B8)</f>
        <v/>
      </c>
      <c r="C8" s="81"/>
    </row>
    <row r="9" spans="1:17" ht="15" x14ac:dyDescent="0.25">
      <c r="A9" s="79" t="s">
        <v>95</v>
      </c>
      <c r="B9" s="80" t="str">
        <f>IF('FTV-paneel'!B9=0,"",'FTV-paneel'!B9)</f>
        <v/>
      </c>
      <c r="C9" s="81"/>
    </row>
    <row r="12" spans="1:17" ht="15" x14ac:dyDescent="0.25">
      <c r="A12" s="79" t="s">
        <v>96</v>
      </c>
      <c r="B12" s="80" t="str">
        <f>IF('FTV-paneel'!B12=0,"",'FTV-paneel'!B12)</f>
        <v/>
      </c>
      <c r="C12" s="81"/>
    </row>
    <row r="13" spans="1:17" ht="15" x14ac:dyDescent="0.25">
      <c r="A13" s="79" t="s">
        <v>97</v>
      </c>
      <c r="B13" s="80" t="str">
        <f>IF('FTV-paneel'!B13=0,"",'FTV-paneel'!B13)</f>
        <v/>
      </c>
      <c r="C13" s="81"/>
      <c r="M13" s="49"/>
      <c r="Q13" s="49"/>
    </row>
    <row r="14" spans="1:17" ht="15" x14ac:dyDescent="0.25">
      <c r="A14" s="79" t="s">
        <v>61</v>
      </c>
      <c r="B14" s="80" t="str">
        <f>IF('FTV-paneel'!B14=0,"",'FTV-paneel'!B14)</f>
        <v/>
      </c>
      <c r="C14" s="81"/>
    </row>
    <row r="15" spans="1:17" x14ac:dyDescent="0.2">
      <c r="O15" s="137" t="s">
        <v>198</v>
      </c>
      <c r="P15" s="137"/>
      <c r="Q15" s="137"/>
    </row>
    <row r="16" spans="1:17" x14ac:dyDescent="0.2">
      <c r="O16" s="137"/>
      <c r="P16" s="137"/>
      <c r="Q16" s="137"/>
    </row>
    <row r="17" spans="1:23" ht="15" x14ac:dyDescent="0.25">
      <c r="A17" s="79" t="s">
        <v>98</v>
      </c>
      <c r="B17" s="80" t="str">
        <f>IF('FTV-paneel'!B17=0,"",'FTV-paneel'!B17)</f>
        <v/>
      </c>
      <c r="C17" s="81"/>
      <c r="O17" s="137"/>
      <c r="P17" s="137"/>
      <c r="Q17" s="137"/>
    </row>
    <row r="18" spans="1:23" x14ac:dyDescent="0.2">
      <c r="O18" s="137"/>
      <c r="P18" s="137"/>
      <c r="Q18" s="137"/>
    </row>
    <row r="21" spans="1:23" s="88" customFormat="1" ht="15.75" customHeight="1" x14ac:dyDescent="0.2">
      <c r="A21" s="136" t="s">
        <v>99</v>
      </c>
      <c r="B21" s="136"/>
      <c r="C21" s="136"/>
      <c r="D21" s="136" t="s">
        <v>130</v>
      </c>
      <c r="E21" s="136"/>
      <c r="F21" s="136"/>
      <c r="G21" s="136"/>
      <c r="H21" s="136" t="s">
        <v>100</v>
      </c>
      <c r="I21" s="136"/>
      <c r="J21" s="136"/>
      <c r="K21" s="136" t="s">
        <v>101</v>
      </c>
      <c r="L21" s="136"/>
      <c r="M21" s="133" t="s">
        <v>102</v>
      </c>
      <c r="N21" s="134"/>
      <c r="O21" s="134"/>
      <c r="P21" s="135"/>
      <c r="Q21" s="133" t="s">
        <v>103</v>
      </c>
      <c r="R21" s="134"/>
      <c r="S21" s="134"/>
      <c r="T21" s="135"/>
      <c r="U21" s="83" t="s">
        <v>104</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108</v>
      </c>
      <c r="C23" s="85" t="s">
        <v>109</v>
      </c>
      <c r="D23" s="85" t="s">
        <v>6</v>
      </c>
      <c r="E23" s="85" t="s">
        <v>7</v>
      </c>
      <c r="F23" s="85" t="s">
        <v>143</v>
      </c>
      <c r="G23" s="85" t="s">
        <v>131</v>
      </c>
      <c r="H23" s="85" t="s">
        <v>110</v>
      </c>
      <c r="I23" s="85" t="s">
        <v>111</v>
      </c>
      <c r="J23" s="85" t="s">
        <v>2</v>
      </c>
      <c r="K23" s="85" t="s">
        <v>101</v>
      </c>
      <c r="L23" s="85" t="s">
        <v>112</v>
      </c>
      <c r="M23" s="85" t="s">
        <v>113</v>
      </c>
      <c r="N23" s="85" t="s">
        <v>114</v>
      </c>
      <c r="O23" s="85" t="s">
        <v>115</v>
      </c>
      <c r="P23" s="85" t="s">
        <v>116</v>
      </c>
      <c r="Q23" s="85" t="s">
        <v>117</v>
      </c>
      <c r="R23" s="85" t="s">
        <v>118</v>
      </c>
      <c r="S23" s="85" t="s">
        <v>119</v>
      </c>
      <c r="T23" s="85" t="s">
        <v>120</v>
      </c>
      <c r="U23" s="85" t="s">
        <v>104</v>
      </c>
      <c r="V23" s="86" t="s">
        <v>121</v>
      </c>
      <c r="W23" s="85" t="s">
        <v>106</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 t="shared" ref="V24:V33" si="0">C24*H24/1000*J24/1000</f>
        <v>0</v>
      </c>
      <c r="W24" s="101"/>
    </row>
    <row r="25" spans="1:23" x14ac:dyDescent="0.2">
      <c r="A25" s="18"/>
      <c r="B25" s="4"/>
      <c r="C25" s="4"/>
      <c r="D25" s="5"/>
      <c r="E25" s="5"/>
      <c r="F25" s="8">
        <f t="shared" ref="F25:F27" si="1">D25+E25</f>
        <v>0</v>
      </c>
      <c r="G25" s="5"/>
      <c r="H25" s="5"/>
      <c r="I25" s="4"/>
      <c r="J25" s="6"/>
      <c r="K25" s="4" t="s">
        <v>0</v>
      </c>
      <c r="L25" s="4"/>
      <c r="M25" s="13"/>
      <c r="N25" s="4"/>
      <c r="O25" s="4"/>
      <c r="P25" s="4"/>
      <c r="Q25" s="13"/>
      <c r="R25" s="4"/>
      <c r="S25" s="4"/>
      <c r="T25" s="4"/>
      <c r="U25" s="7"/>
      <c r="V25" s="19">
        <f t="shared" si="0"/>
        <v>0</v>
      </c>
      <c r="W25" s="101"/>
    </row>
    <row r="26" spans="1:23" x14ac:dyDescent="0.2">
      <c r="A26" s="18"/>
      <c r="B26" s="4"/>
      <c r="C26" s="4"/>
      <c r="D26" s="5"/>
      <c r="E26" s="5"/>
      <c r="F26" s="8">
        <f t="shared" si="1"/>
        <v>0</v>
      </c>
      <c r="G26" s="5"/>
      <c r="H26" s="5"/>
      <c r="I26" s="4"/>
      <c r="J26" s="6"/>
      <c r="K26" s="4" t="s">
        <v>0</v>
      </c>
      <c r="L26" s="4"/>
      <c r="M26" s="13"/>
      <c r="N26" s="4"/>
      <c r="O26" s="4"/>
      <c r="P26" s="4"/>
      <c r="Q26" s="13"/>
      <c r="R26" s="4"/>
      <c r="S26" s="4"/>
      <c r="T26" s="4"/>
      <c r="U26" s="7"/>
      <c r="V26" s="19">
        <f t="shared" si="0"/>
        <v>0</v>
      </c>
      <c r="W26" s="101"/>
    </row>
    <row r="27" spans="1:23" x14ac:dyDescent="0.2">
      <c r="A27" s="18"/>
      <c r="B27" s="4"/>
      <c r="C27" s="4"/>
      <c r="D27" s="5"/>
      <c r="E27" s="5"/>
      <c r="F27" s="8">
        <f t="shared" si="1"/>
        <v>0</v>
      </c>
      <c r="G27" s="5"/>
      <c r="H27" s="5"/>
      <c r="I27" s="4"/>
      <c r="J27" s="6"/>
      <c r="K27" s="4" t="s">
        <v>0</v>
      </c>
      <c r="L27" s="4"/>
      <c r="M27" s="13"/>
      <c r="N27" s="4"/>
      <c r="O27" s="4"/>
      <c r="P27" s="4"/>
      <c r="Q27" s="13"/>
      <c r="R27" s="4"/>
      <c r="S27" s="4"/>
      <c r="T27" s="4"/>
      <c r="U27" s="7"/>
      <c r="V27" s="19">
        <f t="shared" si="0"/>
        <v>0</v>
      </c>
      <c r="W27" s="101"/>
    </row>
    <row r="28" spans="1:23" x14ac:dyDescent="0.2">
      <c r="A28" s="18"/>
      <c r="B28" s="4"/>
      <c r="C28" s="4"/>
      <c r="D28" s="5"/>
      <c r="E28" s="5"/>
      <c r="F28" s="8">
        <f t="shared" ref="F28:F32" si="2">D28+E28</f>
        <v>0</v>
      </c>
      <c r="G28" s="5"/>
      <c r="H28" s="5"/>
      <c r="I28" s="4"/>
      <c r="J28" s="6"/>
      <c r="K28" s="4" t="s">
        <v>0</v>
      </c>
      <c r="L28" s="4"/>
      <c r="M28" s="12"/>
      <c r="N28" s="4"/>
      <c r="O28" s="4"/>
      <c r="P28" s="4"/>
      <c r="Q28" s="12"/>
      <c r="R28" s="4"/>
      <c r="S28" s="4"/>
      <c r="T28" s="4"/>
      <c r="U28" s="7"/>
      <c r="V28" s="19">
        <f t="shared" si="0"/>
        <v>0</v>
      </c>
      <c r="W28" s="101"/>
    </row>
    <row r="29" spans="1:23" x14ac:dyDescent="0.2">
      <c r="A29" s="18"/>
      <c r="B29" s="4"/>
      <c r="C29" s="4"/>
      <c r="D29" s="5"/>
      <c r="E29" s="5"/>
      <c r="F29" s="8">
        <f t="shared" si="2"/>
        <v>0</v>
      </c>
      <c r="G29" s="5"/>
      <c r="H29" s="5"/>
      <c r="I29" s="4"/>
      <c r="J29" s="6"/>
      <c r="K29" s="4" t="s">
        <v>0</v>
      </c>
      <c r="L29" s="4"/>
      <c r="M29" s="12"/>
      <c r="N29" s="4"/>
      <c r="O29" s="4"/>
      <c r="P29" s="4"/>
      <c r="Q29" s="12"/>
      <c r="R29" s="4"/>
      <c r="S29" s="4"/>
      <c r="T29" s="4"/>
      <c r="U29" s="7"/>
      <c r="V29" s="19">
        <f t="shared" si="0"/>
        <v>0</v>
      </c>
      <c r="W29" s="101"/>
    </row>
    <row r="30" spans="1:23" x14ac:dyDescent="0.2">
      <c r="A30" s="18"/>
      <c r="B30" s="4"/>
      <c r="C30" s="4"/>
      <c r="D30" s="5"/>
      <c r="E30" s="5"/>
      <c r="F30" s="8">
        <f t="shared" si="2"/>
        <v>0</v>
      </c>
      <c r="G30" s="5"/>
      <c r="H30" s="5"/>
      <c r="I30" s="4"/>
      <c r="J30" s="6"/>
      <c r="K30" s="4" t="s">
        <v>0</v>
      </c>
      <c r="L30" s="4"/>
      <c r="M30" s="12"/>
      <c r="N30" s="4"/>
      <c r="O30" s="4"/>
      <c r="P30" s="4"/>
      <c r="Q30" s="12"/>
      <c r="R30" s="4"/>
      <c r="S30" s="4"/>
      <c r="T30" s="4"/>
      <c r="U30" s="7"/>
      <c r="V30" s="19">
        <f t="shared" si="0"/>
        <v>0</v>
      </c>
      <c r="W30" s="101"/>
    </row>
    <row r="31" spans="1:23" x14ac:dyDescent="0.2">
      <c r="A31" s="18"/>
      <c r="B31" s="4"/>
      <c r="C31" s="4"/>
      <c r="D31" s="5"/>
      <c r="E31" s="5"/>
      <c r="F31" s="8">
        <f t="shared" si="2"/>
        <v>0</v>
      </c>
      <c r="G31" s="5"/>
      <c r="H31" s="5"/>
      <c r="I31" s="4"/>
      <c r="J31" s="6"/>
      <c r="K31" s="4" t="s">
        <v>0</v>
      </c>
      <c r="L31" s="4"/>
      <c r="M31" s="12"/>
      <c r="N31" s="4"/>
      <c r="O31" s="4"/>
      <c r="P31" s="4"/>
      <c r="Q31" s="12"/>
      <c r="R31" s="4"/>
      <c r="S31" s="4"/>
      <c r="T31" s="4"/>
      <c r="U31" s="7"/>
      <c r="V31" s="19">
        <f t="shared" si="0"/>
        <v>0</v>
      </c>
      <c r="W31" s="101"/>
    </row>
    <row r="32" spans="1:23" x14ac:dyDescent="0.2">
      <c r="A32" s="18"/>
      <c r="B32" s="4"/>
      <c r="C32" s="4"/>
      <c r="D32" s="5"/>
      <c r="E32" s="5"/>
      <c r="F32" s="8">
        <f t="shared" si="2"/>
        <v>0</v>
      </c>
      <c r="G32" s="5"/>
      <c r="H32" s="5"/>
      <c r="I32" s="4"/>
      <c r="J32" s="6"/>
      <c r="K32" s="4" t="s">
        <v>0</v>
      </c>
      <c r="L32" s="4"/>
      <c r="M32" s="12"/>
      <c r="N32" s="4"/>
      <c r="O32" s="4"/>
      <c r="P32" s="4"/>
      <c r="Q32" s="12"/>
      <c r="R32" s="4"/>
      <c r="S32" s="4"/>
      <c r="T32" s="4"/>
      <c r="U32" s="7"/>
      <c r="V32" s="19">
        <f t="shared" si="0"/>
        <v>0</v>
      </c>
      <c r="W32" s="101"/>
    </row>
    <row r="33" spans="1:23" x14ac:dyDescent="0.2">
      <c r="A33" s="20" t="s">
        <v>122</v>
      </c>
      <c r="B33" s="21" t="s">
        <v>1</v>
      </c>
      <c r="C33" s="21">
        <v>0</v>
      </c>
      <c r="D33" s="22">
        <v>400</v>
      </c>
      <c r="E33" s="22">
        <v>400</v>
      </c>
      <c r="F33" s="35">
        <f>D33+E33</f>
        <v>800</v>
      </c>
      <c r="G33" s="22">
        <v>90</v>
      </c>
      <c r="H33" s="22">
        <v>5000</v>
      </c>
      <c r="I33" s="21">
        <v>150</v>
      </c>
      <c r="J33" s="23">
        <v>1000</v>
      </c>
      <c r="K33" s="21" t="s">
        <v>0</v>
      </c>
      <c r="L33" s="21" t="s">
        <v>3</v>
      </c>
      <c r="M33" s="24">
        <v>0.55000000000000004</v>
      </c>
      <c r="N33" s="21" t="s">
        <v>16</v>
      </c>
      <c r="O33" s="21" t="s">
        <v>15</v>
      </c>
      <c r="P33" s="21" t="s">
        <v>4</v>
      </c>
      <c r="Q33" s="24">
        <v>0.5</v>
      </c>
      <c r="R33" s="21" t="s">
        <v>16</v>
      </c>
      <c r="S33" s="21" t="s">
        <v>15</v>
      </c>
      <c r="T33" s="21" t="s">
        <v>14</v>
      </c>
      <c r="U33" s="25" t="s">
        <v>123</v>
      </c>
      <c r="V33" s="26">
        <f t="shared" si="0"/>
        <v>0</v>
      </c>
      <c r="W33" s="25" t="s">
        <v>124</v>
      </c>
    </row>
    <row r="34" spans="1:23" x14ac:dyDescent="0.2">
      <c r="A34" s="27"/>
      <c r="B34" s="28"/>
      <c r="C34" s="28"/>
      <c r="D34" s="29"/>
      <c r="E34" s="29"/>
      <c r="F34" s="37"/>
      <c r="G34" s="29"/>
      <c r="H34" s="29"/>
      <c r="I34" s="28"/>
      <c r="J34" s="28"/>
      <c r="K34" s="28"/>
      <c r="L34" s="28"/>
      <c r="M34" s="28"/>
      <c r="N34" s="28"/>
      <c r="O34" s="28"/>
      <c r="P34" s="28"/>
      <c r="Q34" s="28"/>
      <c r="R34" s="28"/>
      <c r="S34" s="28"/>
      <c r="T34" s="28"/>
      <c r="U34" s="38" t="s">
        <v>125</v>
      </c>
      <c r="V34" s="30">
        <f>SUBTOTAL(109,Table4[Totaal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75</v>
      </c>
      <c r="V38" s="54"/>
    </row>
    <row r="39" spans="1:23" ht="14.25" customHeight="1" x14ac:dyDescent="0.2"/>
    <row r="40" spans="1:23" ht="14.25" customHeight="1" x14ac:dyDescent="0.25">
      <c r="A40" s="45" t="s">
        <v>126</v>
      </c>
      <c r="V40" s="54"/>
    </row>
    <row r="41" spans="1:23" ht="14.25" customHeight="1" x14ac:dyDescent="0.25">
      <c r="V41" s="54"/>
    </row>
    <row r="42" spans="1:23" ht="14.25" customHeight="1" x14ac:dyDescent="0.25">
      <c r="A42" s="45" t="s">
        <v>87</v>
      </c>
      <c r="V42" s="54"/>
    </row>
    <row r="43" spans="1:23" ht="14.25" customHeight="1" x14ac:dyDescent="0.25">
      <c r="A43" s="45" t="s">
        <v>127</v>
      </c>
      <c r="V43" s="54"/>
    </row>
    <row r="44" spans="1:23" ht="14.25" customHeight="1" x14ac:dyDescent="0.25">
      <c r="V44" s="54"/>
    </row>
    <row r="45" spans="1:23" ht="14.25" customHeight="1" x14ac:dyDescent="0.25">
      <c r="B45" s="47" t="s">
        <v>78</v>
      </c>
      <c r="C45" s="45" t="s">
        <v>79</v>
      </c>
      <c r="V45" s="54"/>
    </row>
    <row r="46" spans="1:23" ht="14.25" customHeight="1" x14ac:dyDescent="0.25">
      <c r="B46" s="7" t="s">
        <v>80</v>
      </c>
      <c r="C46" s="55" t="s">
        <v>81</v>
      </c>
      <c r="D46" s="55"/>
      <c r="E46" s="55"/>
      <c r="V46" s="54"/>
    </row>
    <row r="47" spans="1:23" ht="14.25" customHeight="1" x14ac:dyDescent="0.25">
      <c r="B47" s="56" t="s">
        <v>80</v>
      </c>
      <c r="C47" s="57" t="s">
        <v>82</v>
      </c>
      <c r="D47" s="57"/>
      <c r="E47" s="57"/>
      <c r="V47" s="54"/>
    </row>
    <row r="48" spans="1:23" ht="14.25" customHeight="1" x14ac:dyDescent="0.25">
      <c r="B48" s="58" t="s">
        <v>80</v>
      </c>
      <c r="C48" s="59" t="s">
        <v>83</v>
      </c>
      <c r="D48" s="59"/>
      <c r="E48" s="59"/>
      <c r="V48" s="54"/>
    </row>
    <row r="49" spans="1:22" ht="14.25" customHeight="1" x14ac:dyDescent="0.25">
      <c r="B49" s="60" t="s">
        <v>84</v>
      </c>
      <c r="C49" s="61" t="s">
        <v>85</v>
      </c>
      <c r="D49" s="61"/>
      <c r="E49" s="61"/>
      <c r="V49" s="54"/>
    </row>
    <row r="50" spans="1:22" ht="15" x14ac:dyDescent="0.25">
      <c r="V50" s="54"/>
    </row>
    <row r="51" spans="1:22" ht="15" x14ac:dyDescent="0.25">
      <c r="A51" s="46" t="s">
        <v>128</v>
      </c>
      <c r="V51" s="54"/>
    </row>
    <row r="53" spans="1:22" ht="15" x14ac:dyDescent="0.25">
      <c r="A53"/>
      <c r="B53" s="62" t="s">
        <v>210</v>
      </c>
      <c r="V53" s="54"/>
    </row>
    <row r="54" spans="1:22" x14ac:dyDescent="0.2">
      <c r="A54"/>
      <c r="B54" s="62" t="s">
        <v>211</v>
      </c>
    </row>
    <row r="55" spans="1:22" x14ac:dyDescent="0.2">
      <c r="A55"/>
      <c r="B55" s="62" t="s">
        <v>212</v>
      </c>
    </row>
    <row r="56" spans="1:22" x14ac:dyDescent="0.2">
      <c r="A56"/>
    </row>
    <row r="57" spans="1:22" x14ac:dyDescent="0.2">
      <c r="A57"/>
      <c r="B57" s="62" t="s">
        <v>213</v>
      </c>
    </row>
    <row r="58" spans="1:22" x14ac:dyDescent="0.2">
      <c r="B58" s="62"/>
    </row>
    <row r="59" spans="1:22" x14ac:dyDescent="0.2">
      <c r="B59" s="62"/>
    </row>
    <row r="60" spans="1:22" ht="15" x14ac:dyDescent="0.25">
      <c r="A60" s="63" t="s">
        <v>144</v>
      </c>
      <c r="B60" s="64"/>
      <c r="C60" s="64"/>
      <c r="D60" s="64"/>
      <c r="E60" s="64"/>
    </row>
    <row r="61" spans="1:22" x14ac:dyDescent="0.2">
      <c r="A61" s="64"/>
      <c r="B61" s="64"/>
      <c r="C61" s="64"/>
      <c r="D61" s="64"/>
      <c r="E61" s="64"/>
    </row>
    <row r="62" spans="1:22" x14ac:dyDescent="0.2">
      <c r="A62" s="64" t="s">
        <v>145</v>
      </c>
      <c r="C62" s="64"/>
      <c r="D62" s="64"/>
      <c r="E62" s="64"/>
      <c r="F62" s="64"/>
    </row>
    <row r="64" spans="1:22" x14ac:dyDescent="0.2">
      <c r="B64" s="65" t="s">
        <v>5</v>
      </c>
      <c r="C64" s="65" t="s">
        <v>6</v>
      </c>
      <c r="D64" s="65" t="s">
        <v>7</v>
      </c>
      <c r="E64" s="65" t="s">
        <v>11</v>
      </c>
      <c r="F64" s="65" t="s">
        <v>12</v>
      </c>
    </row>
    <row r="65" spans="2:6" x14ac:dyDescent="0.2">
      <c r="B65" s="66">
        <v>150</v>
      </c>
      <c r="C65" s="66">
        <v>400</v>
      </c>
      <c r="D65" s="66">
        <v>400</v>
      </c>
      <c r="E65" s="8">
        <f>C65+D65</f>
        <v>800</v>
      </c>
      <c r="F65" s="66">
        <v>1000</v>
      </c>
    </row>
    <row r="66" spans="2:6" x14ac:dyDescent="0.2">
      <c r="B66" s="67" t="s">
        <v>8</v>
      </c>
      <c r="C66" s="67">
        <f>$B$65+150</f>
        <v>300</v>
      </c>
      <c r="D66" s="67">
        <f>$B$65+150</f>
        <v>300</v>
      </c>
      <c r="E66" s="67">
        <f>C66+D66</f>
        <v>600</v>
      </c>
    </row>
    <row r="67" spans="2:6" x14ac:dyDescent="0.2">
      <c r="B67" s="67" t="s">
        <v>9</v>
      </c>
      <c r="C67" s="67">
        <f>E67-C66</f>
        <v>640</v>
      </c>
      <c r="D67" s="67">
        <f>E67-D66</f>
        <v>640</v>
      </c>
      <c r="E67" s="67">
        <f>$F$65-F67</f>
        <v>940</v>
      </c>
      <c r="F67" s="51">
        <v>60</v>
      </c>
    </row>
    <row r="68" spans="2:6" x14ac:dyDescent="0.2">
      <c r="B68" s="67"/>
      <c r="C68" s="67"/>
      <c r="D68" s="67"/>
      <c r="E68" s="67"/>
    </row>
    <row r="69" spans="2:6" x14ac:dyDescent="0.2">
      <c r="C69" s="70">
        <f>C66</f>
        <v>300</v>
      </c>
      <c r="D69" s="70">
        <f>D66</f>
        <v>300</v>
      </c>
      <c r="E69" s="70">
        <f>C69+D69</f>
        <v>600</v>
      </c>
    </row>
    <row r="70" spans="2:6" x14ac:dyDescent="0.2">
      <c r="C70" s="70">
        <f>C66</f>
        <v>300</v>
      </c>
      <c r="D70" s="70">
        <f>D67</f>
        <v>640</v>
      </c>
      <c r="E70" s="70">
        <f>C70+D70</f>
        <v>940</v>
      </c>
    </row>
    <row r="71" spans="2:6" x14ac:dyDescent="0.2">
      <c r="C71" s="70">
        <f>C67</f>
        <v>640</v>
      </c>
      <c r="D71" s="70">
        <f>D66</f>
        <v>300</v>
      </c>
      <c r="E71" s="70">
        <f>C71+D71</f>
        <v>940</v>
      </c>
    </row>
    <row r="72" spans="2:6" x14ac:dyDescent="0.2">
      <c r="C72" s="70">
        <f>C66</f>
        <v>300</v>
      </c>
      <c r="D72" s="70">
        <f>D66</f>
        <v>300</v>
      </c>
      <c r="E72" s="70">
        <f>C72+D72</f>
        <v>600</v>
      </c>
    </row>
  </sheetData>
  <sheetProtection sheet="1" insertRows="0" deleteRows="0"/>
  <dataConsolidate/>
  <mergeCells count="7">
    <mergeCell ref="O15:Q18"/>
    <mergeCell ref="Q21:T21"/>
    <mergeCell ref="A21:C21"/>
    <mergeCell ref="H21:J21"/>
    <mergeCell ref="K21:L21"/>
    <mergeCell ref="M21:P21"/>
    <mergeCell ref="D21:G21"/>
  </mergeCells>
  <conditionalFormatting sqref="A24:U33">
    <cfRule type="expression" dxfId="334" priority="3">
      <formula>OR(A24="")</formula>
    </cfRule>
  </conditionalFormatting>
  <conditionalFormatting sqref="B65">
    <cfRule type="expression" dxfId="333" priority="30">
      <formula>NOT(OR(B65=50,B65=60,B65=80,B65=100,B65=120,B65=133,B65=150))</formula>
    </cfRule>
  </conditionalFormatting>
  <conditionalFormatting sqref="C24:C33">
    <cfRule type="cellIs" dxfId="332" priority="24" operator="lessThan">
      <formula>0</formula>
    </cfRule>
  </conditionalFormatting>
  <conditionalFormatting sqref="C65">
    <cfRule type="expression" dxfId="331" priority="29">
      <formula>NOT(AND(C65&gt;=B65+150,C65&lt;=F65-60-B65-150,E65&lt;=F65-60))</formula>
    </cfRule>
  </conditionalFormatting>
  <conditionalFormatting sqref="D24:D33">
    <cfRule type="expression" dxfId="330" priority="32">
      <formula>NOT(AND(D24&gt;=I24+150,D24&lt;=J24-60-I24-150,F24&lt;=J24-60,I24&gt;0,J24&gt;0))</formula>
    </cfRule>
  </conditionalFormatting>
  <conditionalFormatting sqref="D65">
    <cfRule type="expression" dxfId="329" priority="28">
      <formula>NOT(AND(D65&gt;=B65+150,D65&lt;=F65-60-B65-150,E65&lt;=F65-60))</formula>
    </cfRule>
  </conditionalFormatting>
  <conditionalFormatting sqref="E24:E33">
    <cfRule type="expression" dxfId="328" priority="31">
      <formula>NOT(AND(E24&gt;=I24+150,E24&lt;=J24-60-I24-150,F24&lt;=J24-60,I24&gt;0,J24&gt;0))</formula>
    </cfRule>
  </conditionalFormatting>
  <conditionalFormatting sqref="E65">
    <cfRule type="expression" dxfId="327" priority="27">
      <formula>NOT(AND(E65&gt;=2*(B65+150),E65&lt;=F65-60))</formula>
    </cfRule>
  </conditionalFormatting>
  <conditionalFormatting sqref="F24:F33">
    <cfRule type="expression" dxfId="326" priority="25">
      <formula>NOT(OR(AND(F24&gt;=2*(I24+150),F24&lt;=J24-60,D24&gt;0,E24&gt;0),F24=0))</formula>
    </cfRule>
  </conditionalFormatting>
  <conditionalFormatting sqref="F65">
    <cfRule type="cellIs" dxfId="325" priority="26" operator="notBetween">
      <formula>600</formula>
      <formula>1200</formula>
    </cfRule>
  </conditionalFormatting>
  <conditionalFormatting sqref="G24:G33">
    <cfRule type="cellIs" dxfId="324" priority="23" operator="notBetween">
      <formula>80</formula>
      <formula>175</formula>
    </cfRule>
  </conditionalFormatting>
  <conditionalFormatting sqref="H24:H33">
    <cfRule type="cellIs" dxfId="323" priority="21" operator="lessThan">
      <formula>2000</formula>
    </cfRule>
    <cfRule type="cellIs" dxfId="322" priority="22" operator="notBetween">
      <formula>2000</formula>
      <formula>8000</formula>
    </cfRule>
  </conditionalFormatting>
  <conditionalFormatting sqref="I24:I33">
    <cfRule type="expression" dxfId="321" priority="6">
      <formula>AND(OR(D24&gt;0,E24&gt;0),I24=0)</formula>
    </cfRule>
    <cfRule type="expression" dxfId="320" priority="14">
      <formula>OR(AND(L24="Power T",OR(I24=220)))</formula>
    </cfRule>
    <cfRule type="expression" dxfId="319" priority="15">
      <formula>OR(AND(L24="Power T",OR(I24=50)),AND(L24="Power S",OR(I24=220,I24=250)),AND(L24="Perform R",OR(I24=50,I24=220,I24=250)),AND(L24="Perform C",OR(I24=220,I24=250)))</formula>
    </cfRule>
    <cfRule type="expression" dxfId="318" priority="16">
      <formula>NOT(OR(I24=50,I24=60,I24=80,I24=100,I24=120,I24=133,I24=150,I24=172,I24=200,I24=220,I24=240,I24=250))</formula>
    </cfRule>
  </conditionalFormatting>
  <conditionalFormatting sqref="J24:J33">
    <cfRule type="expression" dxfId="317" priority="7">
      <formula>AND(OR(D24&gt;0,E24&gt;0),J24=0)</formula>
    </cfRule>
    <cfRule type="cellIs" dxfId="316" priority="36" operator="notBetween">
      <formula>600</formula>
      <formula>1200</formula>
    </cfRule>
  </conditionalFormatting>
  <conditionalFormatting sqref="K24:K33">
    <cfRule type="expression" dxfId="315" priority="12">
      <formula>NOT(OR(K24="FTV",K24=""))</formula>
    </cfRule>
  </conditionalFormatting>
  <conditionalFormatting sqref="L24:L33">
    <cfRule type="expression" dxfId="314" priority="9">
      <formula>OR(AND(L24="Power T",OR(I24=220)))</formula>
    </cfRule>
    <cfRule type="expression" dxfId="313" priority="10">
      <formula>OR(AND(L24="Power T",OR(I24=50)),AND(L24="Power S",OR(I24=220,I24=250)),AND(L24="Perform R",OR(I24=50,I24=220,I24=250)),AND(L24="Perform C",OR(I24=220,I24=250)))</formula>
    </cfRule>
    <cfRule type="expression" dxfId="312" priority="11">
      <formula>NOT(OR(L24="Power T",L24="Power S",L24="Perform R",L24="Perform C"))</formula>
    </cfRule>
  </conditionalFormatting>
  <conditionalFormatting sqref="M24:M33">
    <cfRule type="expression" dxfId="311" priority="8">
      <formula>AND(P24="G",NOT(OR(M24=0.7,M24=0.75,M24=0.8)))</formula>
    </cfRule>
  </conditionalFormatting>
  <conditionalFormatting sqref="N24:N33">
    <cfRule type="expression" dxfId="310" priority="20">
      <formula>NOT(OR(N24="SP 25",N24="SP 25",N24="PVDF 25",N24="PVDF 35",N24="PUR 50",N24="PVCF 150",N24="HPS 200",N24="PRISMA",N24="PRISMA ELEMENTS",N24="Inox 304",N24="Inox 316L",N24="Inox 316"))</formula>
    </cfRule>
  </conditionalFormatting>
  <conditionalFormatting sqref="P24:P33">
    <cfRule type="expression" dxfId="309" priority="4">
      <formula>AND(P24="G",NOT(OR(M24=0.7,M24=0.75,M24=0.8)))</formula>
    </cfRule>
    <cfRule type="expression" dxfId="308" priority="34">
      <formula>NOT(OR(P24="S",P24="V",P24="V2",P24="G",P24="M",P24="M3",P24="M8"))</formula>
    </cfRule>
  </conditionalFormatting>
  <conditionalFormatting sqref="R24:R33">
    <cfRule type="expression" dxfId="307" priority="18">
      <formula>NOT(OR(R24="SP 25",R24="SP 25",R24="PVDF 25",R24="PVDF 35",R24="PUR 50",R24="PVCF 150",R24="HPS 200",R24="PRISMA",R24="PRISMA ELEMENTS",R24="Inox 304",R24="Inox 316L",R24="Inox 316"))</formula>
    </cfRule>
  </conditionalFormatting>
  <conditionalFormatting sqref="T24:T33">
    <cfRule type="expression" dxfId="306" priority="33">
      <formula>NOT(OR(T24="S",T24="V",T24="V2",T24="G",T24="M2"))</formula>
    </cfRule>
  </conditionalFormatting>
  <conditionalFormatting sqref="W33">
    <cfRule type="expression" dxfId="305" priority="1">
      <formula>OR(W33="")</formula>
    </cfRule>
  </conditionalFormatting>
  <dataValidations count="16">
    <dataValidation type="whole" operator="greaterThanOrEqual" allowBlank="1" sqref="C24:C33" xr:uid="{8DDEDD71-CF26-4E40-9BFF-C5E89FAB9578}">
      <formula1>0</formula1>
    </dataValidation>
    <dataValidation type="custom" errorStyle="information" allowBlank="1" errorTitle="wrong" sqref="E24:E33" xr:uid="{4F8BAC0A-7201-4311-8670-9C594680BB29}">
      <formula1>AND(E24&gt;=I24+150,E24&lt;=J24-60-I24-150)</formula1>
    </dataValidation>
    <dataValidation type="custom" errorStyle="information" allowBlank="1" errorTitle="wrong" sqref="D24: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24:J33" xr:uid="{D252283F-3DEC-4B2C-A3A4-79BE977B8EDA}">
      <formula1>600</formula1>
      <formula2>1200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1200</formula2>
    </dataValidation>
    <dataValidation type="whole" errorStyle="information" allowBlank="1" errorTitle="Wrong length" error="Insert length (whole number)_x000a_2000 to 8000 mm" sqref="H24:H33" xr:uid="{5EC058F8-9E41-4441-96FD-235140235A11}">
      <formula1>2000</formula1>
      <formula2>8000</formula2>
    </dataValidation>
    <dataValidation type="whole" errorStyle="information" allowBlank="1" errorTitle="wrong" sqref="G24: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24:I33" xr:uid="{F6C8332E-2EEA-45F3-B7E3-08F12512970F}">
      <formula1>"50,60,80,100,120,133,150,172,200,220,240,250"</formula1>
    </dataValidation>
    <dataValidation type="list" allowBlank="1" sqref="K24:K32" xr:uid="{A1ACB80F-0863-48F1-84CB-F79B7C7C0624}">
      <formula1>"FTV"</formula1>
    </dataValidation>
    <dataValidation allowBlank="1" sqref="F24:F33" xr:uid="{4AF39416-1707-47FF-B689-C3BC9EA3E6E4}"/>
    <dataValidation type="list" allowBlank="1" showInputMessage="1" showErrorMessage="1" sqref="W24:W33" xr:uid="{3DAF3177-C1B1-4EF4-81BC-46E0A739ACBB}">
      <formula1>"Priority A, Priority B, Priority C"</formula1>
    </dataValidation>
  </dataValidations>
  <hyperlinks>
    <hyperlink ref="B55" r:id="rId1" tooltip="Download" display="https://www.trimo-group.com/files/downloads/Trimoterm Fireproof Panels Brochure.pdf" xr:uid="{955B54CD-2247-478B-8C79-6544F19C7B40}"/>
    <hyperlink ref="B57" r:id="rId2" display="pack" xr:uid="{62604182-CE22-4532-B605-E64BD1B6A798}"/>
    <hyperlink ref="B53" r:id="rId3" tooltip="Download" display="https://www.trimo-group.com/files/downloads/Trimoterm Technical Specification.pdf" xr:uid="{861530C9-07D7-48D1-B463-CE9ADCD3B1D6}"/>
    <hyperlink ref="B54" r:id="rId4" xr:uid="{93118440-B699-4873-AAF4-1C432826945A}"/>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XFD4 A3:B3 D3 F3:XFD3 C56:XFD56 C53:XFD53 C54:XFD54 C55:XFD55 A58:XFD59 C57:XFD57 A39:XFD39 B38:XFD38 A50:XFD50 A45 D45:XFD45 A46 D46:XFD46 A47 D47:XFD47 A48 D48:XFD48 A49 D49:XFD49 A44:XFD44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D2:XFD2 A61:XFD61 B60:XFD60 A63:XFD63 B62:XFD62 A15:N15 P15:XFD1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4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400-00000F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D3DD2D3B-08C7-4565-ACFE-56503DF3DE02}">
          <x14:formula1>
            <xm:f>List_Values!$A$2:$A$11</xm:f>
          </x14:formula1>
          <xm:sqref>Q24:Q33 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87C1B-4CCC-4325-AD7E-112A782C26F4}">
  <sheetPr codeName="Sheet8"/>
  <dimension ref="A1:W72"/>
  <sheetViews>
    <sheetView showGridLines="0" zoomScaleNormal="100" zoomScaleSheetLayoutView="70" workbookViewId="0">
      <selection activeCell="D1" sqref="D1"/>
    </sheetView>
  </sheetViews>
  <sheetFormatPr defaultColWidth="9" defaultRowHeight="14.25" x14ac:dyDescent="0.2"/>
  <cols>
    <col min="1" max="1" width="17.625" style="45" customWidth="1"/>
    <col min="2" max="2" width="14.625" style="45" customWidth="1"/>
    <col min="3" max="10" width="10.625" style="45" customWidth="1"/>
    <col min="11" max="11" width="11.5" style="45" customWidth="1"/>
    <col min="12" max="12" width="10.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17" s="72" customFormat="1" ht="15.75" x14ac:dyDescent="0.25">
      <c r="B1" s="73"/>
      <c r="C1" s="74" t="s">
        <v>89</v>
      </c>
    </row>
    <row r="2" spans="1:17" s="72" customFormat="1" ht="26.25" x14ac:dyDescent="0.4">
      <c r="C2" s="76" t="s">
        <v>146</v>
      </c>
    </row>
    <row r="3" spans="1:17" s="72" customFormat="1" ht="15.75" x14ac:dyDescent="0.25">
      <c r="C3" s="77" t="s">
        <v>73</v>
      </c>
      <c r="D3" s="78" t="str" cm="1">
        <f t="array" ref="D3">LOOKUP(2,1/(Updates!A:A&lt;&gt;""),Updates!A:A)</f>
        <v>1.4.1</v>
      </c>
      <c r="E3" s="89" t="s">
        <v>209</v>
      </c>
      <c r="G3" s="75"/>
    </row>
    <row r="4" spans="1:17" s="72" customFormat="1" x14ac:dyDescent="0.2"/>
    <row r="5" spans="1:17" ht="15" x14ac:dyDescent="0.25">
      <c r="A5" s="79" t="s">
        <v>91</v>
      </c>
      <c r="B5" s="80" t="str">
        <f>IF('FTV-paneel'!B5=0,"",'FTV-paneel'!B5)</f>
        <v/>
      </c>
      <c r="C5" s="81"/>
    </row>
    <row r="6" spans="1:17" ht="15" x14ac:dyDescent="0.25">
      <c r="A6" s="79" t="s">
        <v>92</v>
      </c>
      <c r="B6" s="80" t="str">
        <f>IF('FTV-paneel'!B6=0,"",'FTV-paneel'!B6)</f>
        <v/>
      </c>
      <c r="C6" s="81"/>
    </row>
    <row r="7" spans="1:17" ht="15" x14ac:dyDescent="0.25">
      <c r="A7" s="79" t="s">
        <v>93</v>
      </c>
      <c r="B7" s="80" t="str">
        <f>IF('FTV-paneel'!B7=0,"",'FTV-paneel'!B7)</f>
        <v/>
      </c>
      <c r="C7" s="81"/>
    </row>
    <row r="8" spans="1:17" ht="15" x14ac:dyDescent="0.25">
      <c r="A8" s="79" t="s">
        <v>94</v>
      </c>
      <c r="B8" s="80" t="str">
        <f>IF('FTV-paneel'!B8=0,"",'FTV-paneel'!B8)</f>
        <v/>
      </c>
      <c r="C8" s="81"/>
    </row>
    <row r="9" spans="1:17" ht="15" x14ac:dyDescent="0.25">
      <c r="A9" s="79" t="s">
        <v>95</v>
      </c>
      <c r="B9" s="80" t="str">
        <f>IF('FTV-paneel'!B9=0,"",'FTV-paneel'!B9)</f>
        <v/>
      </c>
      <c r="C9" s="81"/>
    </row>
    <row r="12" spans="1:17" ht="15" x14ac:dyDescent="0.25">
      <c r="A12" s="79" t="s">
        <v>96</v>
      </c>
      <c r="B12" s="80" t="str">
        <f>IF('FTV-paneel'!B12=0,"",'FTV-paneel'!B12)</f>
        <v/>
      </c>
      <c r="C12" s="81"/>
    </row>
    <row r="13" spans="1:17" ht="15" x14ac:dyDescent="0.25">
      <c r="A13" s="79" t="s">
        <v>97</v>
      </c>
      <c r="B13" s="80" t="str">
        <f>IF('FTV-paneel'!B13=0,"",'FTV-paneel'!B13)</f>
        <v/>
      </c>
      <c r="C13" s="81"/>
      <c r="M13" s="49"/>
      <c r="Q13" s="49"/>
    </row>
    <row r="14" spans="1:17" ht="15" x14ac:dyDescent="0.25">
      <c r="A14" s="79" t="s">
        <v>61</v>
      </c>
      <c r="B14" s="80" t="str">
        <f>IF('FTV-paneel'!B14=0,"",'FTV-paneel'!B14)</f>
        <v/>
      </c>
      <c r="C14" s="81"/>
    </row>
    <row r="15" spans="1:17" x14ac:dyDescent="0.2">
      <c r="O15" s="137" t="s">
        <v>198</v>
      </c>
      <c r="P15" s="137"/>
      <c r="Q15" s="137"/>
    </row>
    <row r="16" spans="1:17" x14ac:dyDescent="0.2">
      <c r="O16" s="137"/>
      <c r="P16" s="137"/>
      <c r="Q16" s="137"/>
    </row>
    <row r="17" spans="1:23" ht="15" x14ac:dyDescent="0.25">
      <c r="A17" s="79" t="s">
        <v>98</v>
      </c>
      <c r="B17" s="80" t="str">
        <f>IF('FTV-paneel'!B17=0,"",'FTV-paneel'!B17)</f>
        <v/>
      </c>
      <c r="C17" s="81"/>
      <c r="O17" s="137"/>
      <c r="P17" s="137"/>
      <c r="Q17" s="137"/>
    </row>
    <row r="18" spans="1:23" x14ac:dyDescent="0.2">
      <c r="O18" s="137"/>
      <c r="P18" s="137"/>
      <c r="Q18" s="137"/>
    </row>
    <row r="21" spans="1:23" s="88" customFormat="1" ht="15.75" customHeight="1" x14ac:dyDescent="0.2">
      <c r="A21" s="136" t="s">
        <v>99</v>
      </c>
      <c r="B21" s="136"/>
      <c r="C21" s="136"/>
      <c r="D21" s="136" t="s">
        <v>130</v>
      </c>
      <c r="E21" s="136"/>
      <c r="F21" s="136"/>
      <c r="G21" s="136"/>
      <c r="H21" s="136" t="s">
        <v>100</v>
      </c>
      <c r="I21" s="136"/>
      <c r="J21" s="136"/>
      <c r="K21" s="136" t="s">
        <v>101</v>
      </c>
      <c r="L21" s="136"/>
      <c r="M21" s="133" t="s">
        <v>102</v>
      </c>
      <c r="N21" s="134"/>
      <c r="O21" s="134"/>
      <c r="P21" s="135"/>
      <c r="Q21" s="133" t="s">
        <v>103</v>
      </c>
      <c r="R21" s="134"/>
      <c r="S21" s="134"/>
      <c r="T21" s="135"/>
      <c r="U21" s="83" t="s">
        <v>104</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108</v>
      </c>
      <c r="C23" s="85" t="s">
        <v>109</v>
      </c>
      <c r="D23" s="85" t="s">
        <v>6</v>
      </c>
      <c r="E23" s="85" t="s">
        <v>7</v>
      </c>
      <c r="F23" s="85" t="s">
        <v>143</v>
      </c>
      <c r="G23" s="85" t="s">
        <v>131</v>
      </c>
      <c r="H23" s="85" t="s">
        <v>110</v>
      </c>
      <c r="I23" s="85" t="s">
        <v>111</v>
      </c>
      <c r="J23" s="85" t="s">
        <v>2</v>
      </c>
      <c r="K23" s="85" t="s">
        <v>101</v>
      </c>
      <c r="L23" s="85" t="s">
        <v>112</v>
      </c>
      <c r="M23" s="85" t="s">
        <v>113</v>
      </c>
      <c r="N23" s="85" t="s">
        <v>114</v>
      </c>
      <c r="O23" s="85" t="s">
        <v>115</v>
      </c>
      <c r="P23" s="85" t="s">
        <v>116</v>
      </c>
      <c r="Q23" s="85" t="s">
        <v>117</v>
      </c>
      <c r="R23" s="85" t="s">
        <v>118</v>
      </c>
      <c r="S23" s="85" t="s">
        <v>119</v>
      </c>
      <c r="T23" s="85" t="s">
        <v>120</v>
      </c>
      <c r="U23" s="85" t="s">
        <v>104</v>
      </c>
      <c r="V23" s="86" t="s">
        <v>121</v>
      </c>
      <c r="W23" s="104" t="s">
        <v>106</v>
      </c>
    </row>
    <row r="24" spans="1:23" x14ac:dyDescent="0.2">
      <c r="A24" s="18"/>
      <c r="B24" s="4"/>
      <c r="C24" s="4"/>
      <c r="D24" s="5"/>
      <c r="E24" s="5"/>
      <c r="F24" s="8">
        <f t="shared" ref="F24:F32" si="0">D24+E24</f>
        <v>0</v>
      </c>
      <c r="G24" s="5"/>
      <c r="H24" s="5"/>
      <c r="I24" s="4"/>
      <c r="J24" s="6"/>
      <c r="K24" s="4" t="s">
        <v>0</v>
      </c>
      <c r="L24" s="4"/>
      <c r="M24" s="12"/>
      <c r="N24" s="4"/>
      <c r="O24" s="4"/>
      <c r="P24" s="4"/>
      <c r="Q24" s="12"/>
      <c r="R24" s="4"/>
      <c r="S24" s="4"/>
      <c r="T24" s="4"/>
      <c r="U24" s="7"/>
      <c r="V24" s="19">
        <f t="shared" ref="V24:V33" si="1">C24*H24/1000*J24/1000</f>
        <v>0</v>
      </c>
      <c r="W24" s="102"/>
    </row>
    <row r="25" spans="1:23" x14ac:dyDescent="0.2">
      <c r="A25" s="18"/>
      <c r="B25" s="4"/>
      <c r="C25" s="4"/>
      <c r="D25" s="5"/>
      <c r="E25" s="5"/>
      <c r="F25" s="8">
        <f t="shared" si="0"/>
        <v>0</v>
      </c>
      <c r="G25" s="5"/>
      <c r="H25" s="5"/>
      <c r="I25" s="4"/>
      <c r="J25" s="6"/>
      <c r="K25" s="4" t="s">
        <v>0</v>
      </c>
      <c r="L25" s="4"/>
      <c r="M25" s="13"/>
      <c r="N25" s="4"/>
      <c r="O25" s="4"/>
      <c r="P25" s="4"/>
      <c r="Q25" s="13"/>
      <c r="R25" s="4"/>
      <c r="S25" s="4"/>
      <c r="T25" s="4"/>
      <c r="U25" s="7"/>
      <c r="V25" s="19">
        <f t="shared" si="1"/>
        <v>0</v>
      </c>
      <c r="W25" s="102"/>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 t="shared" si="1"/>
        <v>0</v>
      </c>
      <c r="W26" s="102"/>
    </row>
    <row r="27" spans="1:23" x14ac:dyDescent="0.2">
      <c r="A27" s="18"/>
      <c r="B27" s="4"/>
      <c r="C27" s="4"/>
      <c r="D27" s="5"/>
      <c r="E27" s="5"/>
      <c r="F27" s="8">
        <f t="shared" si="0"/>
        <v>0</v>
      </c>
      <c r="G27" s="5"/>
      <c r="H27" s="5"/>
      <c r="I27" s="4"/>
      <c r="J27" s="6"/>
      <c r="K27" s="4" t="s">
        <v>0</v>
      </c>
      <c r="L27" s="4"/>
      <c r="M27" s="13"/>
      <c r="N27" s="4"/>
      <c r="O27" s="4"/>
      <c r="P27" s="4"/>
      <c r="Q27" s="13"/>
      <c r="R27" s="4"/>
      <c r="S27" s="4"/>
      <c r="T27" s="4"/>
      <c r="U27" s="7"/>
      <c r="V27" s="19">
        <f t="shared" si="1"/>
        <v>0</v>
      </c>
      <c r="W27" s="102"/>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si="1"/>
        <v>0</v>
      </c>
      <c r="W28" s="102"/>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2"/>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2"/>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2"/>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2"/>
    </row>
    <row r="33" spans="1:23" x14ac:dyDescent="0.2">
      <c r="A33" s="20" t="s">
        <v>122</v>
      </c>
      <c r="B33" s="21" t="s">
        <v>1</v>
      </c>
      <c r="C33" s="21">
        <v>0</v>
      </c>
      <c r="D33" s="22">
        <v>400</v>
      </c>
      <c r="E33" s="22">
        <v>400</v>
      </c>
      <c r="F33" s="35">
        <f>D33+E33</f>
        <v>800</v>
      </c>
      <c r="G33" s="22">
        <v>90</v>
      </c>
      <c r="H33" s="22">
        <v>5000</v>
      </c>
      <c r="I33" s="21">
        <v>150</v>
      </c>
      <c r="J33" s="23">
        <v>800</v>
      </c>
      <c r="K33" s="21" t="s">
        <v>0</v>
      </c>
      <c r="L33" s="21" t="s">
        <v>3</v>
      </c>
      <c r="M33" s="36">
        <v>0.55000000000000004</v>
      </c>
      <c r="N33" s="21" t="s">
        <v>16</v>
      </c>
      <c r="O33" s="21" t="s">
        <v>15</v>
      </c>
      <c r="P33" s="21" t="s">
        <v>4</v>
      </c>
      <c r="Q33" s="36">
        <v>0.5</v>
      </c>
      <c r="R33" s="21" t="s">
        <v>16</v>
      </c>
      <c r="S33" s="21" t="s">
        <v>15</v>
      </c>
      <c r="T33" s="21" t="s">
        <v>14</v>
      </c>
      <c r="U33" s="25" t="s">
        <v>123</v>
      </c>
      <c r="V33" s="26">
        <f t="shared" si="1"/>
        <v>0</v>
      </c>
      <c r="W33" s="25" t="s">
        <v>124</v>
      </c>
    </row>
    <row r="34" spans="1:23" x14ac:dyDescent="0.2">
      <c r="A34" s="27"/>
      <c r="B34" s="28"/>
      <c r="C34" s="28"/>
      <c r="D34" s="29"/>
      <c r="E34" s="29"/>
      <c r="F34" s="37"/>
      <c r="G34" s="29"/>
      <c r="H34" s="29"/>
      <c r="I34" s="28"/>
      <c r="J34" s="28"/>
      <c r="K34" s="28"/>
      <c r="L34" s="28"/>
      <c r="M34" s="28"/>
      <c r="N34" s="28"/>
      <c r="O34" s="28"/>
      <c r="P34" s="28"/>
      <c r="Q34" s="28"/>
      <c r="R34" s="28"/>
      <c r="S34" s="28"/>
      <c r="T34" s="28"/>
      <c r="U34" s="38" t="s">
        <v>125</v>
      </c>
      <c r="V34" s="30">
        <f>SUBTOTAL(109,Table48[Totaal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75</v>
      </c>
      <c r="V38" s="54"/>
    </row>
    <row r="39" spans="1:23" ht="14.25" customHeight="1" x14ac:dyDescent="0.2"/>
    <row r="40" spans="1:23" ht="14.25" customHeight="1" x14ac:dyDescent="0.25">
      <c r="A40" s="45" t="s">
        <v>126</v>
      </c>
      <c r="V40" s="54"/>
    </row>
    <row r="41" spans="1:23" ht="14.25" customHeight="1" x14ac:dyDescent="0.25">
      <c r="V41" s="54"/>
    </row>
    <row r="42" spans="1:23" ht="14.25" customHeight="1" x14ac:dyDescent="0.25">
      <c r="A42" s="45" t="s">
        <v>87</v>
      </c>
      <c r="V42" s="54"/>
    </row>
    <row r="43" spans="1:23" ht="14.25" customHeight="1" x14ac:dyDescent="0.25">
      <c r="A43" s="45" t="s">
        <v>127</v>
      </c>
      <c r="V43" s="54"/>
    </row>
    <row r="44" spans="1:23" ht="14.25" customHeight="1" x14ac:dyDescent="0.25">
      <c r="V44" s="54"/>
    </row>
    <row r="45" spans="1:23" ht="14.25" customHeight="1" x14ac:dyDescent="0.25">
      <c r="B45" s="47" t="s">
        <v>78</v>
      </c>
      <c r="C45" s="45" t="s">
        <v>79</v>
      </c>
      <c r="V45" s="54"/>
    </row>
    <row r="46" spans="1:23" ht="14.25" customHeight="1" x14ac:dyDescent="0.25">
      <c r="B46" s="7" t="s">
        <v>80</v>
      </c>
      <c r="C46" s="55" t="s">
        <v>81</v>
      </c>
      <c r="D46" s="55"/>
      <c r="E46" s="55"/>
      <c r="V46" s="54"/>
    </row>
    <row r="47" spans="1:23" ht="14.25" customHeight="1" x14ac:dyDescent="0.25">
      <c r="B47" s="56" t="s">
        <v>80</v>
      </c>
      <c r="C47" s="57" t="s">
        <v>82</v>
      </c>
      <c r="D47" s="57"/>
      <c r="E47" s="57"/>
      <c r="V47" s="54"/>
    </row>
    <row r="48" spans="1:23" ht="14.25" customHeight="1" x14ac:dyDescent="0.25">
      <c r="B48" s="58" t="s">
        <v>80</v>
      </c>
      <c r="C48" s="59" t="s">
        <v>83</v>
      </c>
      <c r="D48" s="59"/>
      <c r="E48" s="59"/>
      <c r="V48" s="54"/>
    </row>
    <row r="49" spans="1:22" ht="14.25" customHeight="1" x14ac:dyDescent="0.25">
      <c r="B49" s="60" t="s">
        <v>84</v>
      </c>
      <c r="C49" s="61" t="s">
        <v>85</v>
      </c>
      <c r="D49" s="61"/>
      <c r="E49" s="61"/>
      <c r="V49" s="54"/>
    </row>
    <row r="50" spans="1:22" ht="15" x14ac:dyDescent="0.25">
      <c r="V50" s="54"/>
    </row>
    <row r="51" spans="1:22" ht="15" x14ac:dyDescent="0.25">
      <c r="A51" s="46" t="s">
        <v>128</v>
      </c>
      <c r="V51" s="54"/>
    </row>
    <row r="53" spans="1:22" ht="15" x14ac:dyDescent="0.25">
      <c r="A53"/>
      <c r="B53" s="62" t="s">
        <v>210</v>
      </c>
      <c r="V53" s="54"/>
    </row>
    <row r="54" spans="1:22" x14ac:dyDescent="0.2">
      <c r="A54"/>
      <c r="B54" s="62" t="s">
        <v>211</v>
      </c>
    </row>
    <row r="55" spans="1:22" x14ac:dyDescent="0.2">
      <c r="A55"/>
      <c r="B55" s="62" t="s">
        <v>212</v>
      </c>
    </row>
    <row r="56" spans="1:22" x14ac:dyDescent="0.2">
      <c r="A56"/>
    </row>
    <row r="57" spans="1:22" x14ac:dyDescent="0.2">
      <c r="A57"/>
      <c r="B57" s="62" t="s">
        <v>213</v>
      </c>
    </row>
    <row r="58" spans="1:22" x14ac:dyDescent="0.2">
      <c r="B58" s="62"/>
    </row>
    <row r="59" spans="1:22" x14ac:dyDescent="0.2">
      <c r="B59" s="62"/>
    </row>
    <row r="60" spans="1:22" ht="15" x14ac:dyDescent="0.25">
      <c r="A60" s="63" t="s">
        <v>147</v>
      </c>
      <c r="B60" s="64"/>
      <c r="C60" s="64"/>
      <c r="D60" s="64"/>
      <c r="E60" s="64"/>
    </row>
    <row r="61" spans="1:22" x14ac:dyDescent="0.2">
      <c r="A61" s="64"/>
      <c r="B61" s="64"/>
      <c r="C61" s="64"/>
      <c r="D61" s="64"/>
      <c r="E61" s="64"/>
    </row>
    <row r="62" spans="1:22" x14ac:dyDescent="0.2">
      <c r="A62" s="64" t="s">
        <v>145</v>
      </c>
      <c r="C62" s="64"/>
      <c r="D62" s="64"/>
      <c r="E62" s="64"/>
      <c r="F62" s="64"/>
    </row>
    <row r="64" spans="1:22" x14ac:dyDescent="0.2">
      <c r="B64" s="65" t="s">
        <v>5</v>
      </c>
      <c r="C64" s="65" t="s">
        <v>6</v>
      </c>
      <c r="D64" s="65" t="s">
        <v>7</v>
      </c>
      <c r="E64" s="65" t="s">
        <v>11</v>
      </c>
      <c r="F64" s="65" t="s">
        <v>12</v>
      </c>
    </row>
    <row r="65" spans="2:6" x14ac:dyDescent="0.2">
      <c r="B65" s="66">
        <v>150</v>
      </c>
      <c r="C65" s="66">
        <v>400</v>
      </c>
      <c r="D65" s="66">
        <v>600</v>
      </c>
      <c r="E65" s="8">
        <f>C65+D65</f>
        <v>1000</v>
      </c>
      <c r="F65" s="66">
        <v>1000</v>
      </c>
    </row>
    <row r="66" spans="2:6" x14ac:dyDescent="0.2">
      <c r="B66" s="67" t="s">
        <v>8</v>
      </c>
      <c r="C66" s="67">
        <f>$B$65+150</f>
        <v>300</v>
      </c>
      <c r="D66" s="67">
        <f>$B$65+150</f>
        <v>300</v>
      </c>
      <c r="E66" s="67">
        <f>C66+D66</f>
        <v>600</v>
      </c>
    </row>
    <row r="67" spans="2:6" x14ac:dyDescent="0.2">
      <c r="B67" s="67" t="s">
        <v>9</v>
      </c>
      <c r="C67" s="67">
        <f>E67-C66</f>
        <v>700</v>
      </c>
      <c r="D67" s="67">
        <f>E67-D66</f>
        <v>700</v>
      </c>
      <c r="E67" s="67">
        <f>$F$65-F67</f>
        <v>1000</v>
      </c>
      <c r="F67" s="51">
        <v>0</v>
      </c>
    </row>
    <row r="68" spans="2:6" x14ac:dyDescent="0.2">
      <c r="B68" s="67"/>
      <c r="C68" s="67"/>
      <c r="D68" s="67"/>
      <c r="E68" s="67"/>
    </row>
    <row r="69" spans="2:6" x14ac:dyDescent="0.2">
      <c r="C69" s="70"/>
      <c r="D69" s="70"/>
      <c r="E69" s="70"/>
    </row>
    <row r="70" spans="2:6" x14ac:dyDescent="0.2">
      <c r="C70" s="70">
        <f>C66</f>
        <v>300</v>
      </c>
      <c r="D70" s="70">
        <f>D67</f>
        <v>700</v>
      </c>
      <c r="E70" s="70">
        <f>C70+D70</f>
        <v>1000</v>
      </c>
    </row>
    <row r="71" spans="2:6" x14ac:dyDescent="0.2">
      <c r="C71" s="70">
        <f>C67</f>
        <v>700</v>
      </c>
      <c r="D71" s="70">
        <f>D66</f>
        <v>300</v>
      </c>
      <c r="E71" s="70">
        <f>C71+D71</f>
        <v>1000</v>
      </c>
    </row>
    <row r="72" spans="2:6" x14ac:dyDescent="0.2">
      <c r="C72" s="70"/>
      <c r="D72" s="70"/>
      <c r="E72" s="70"/>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251" priority="5">
      <formula>OR(A24="")</formula>
    </cfRule>
  </conditionalFormatting>
  <conditionalFormatting sqref="B65">
    <cfRule type="expression" dxfId="250" priority="30">
      <formula>NOT(OR(B65=50,B65=60,B65=80,B65=100,B65=120,B65=133,B65=150))</formula>
    </cfRule>
  </conditionalFormatting>
  <conditionalFormatting sqref="C24:C33">
    <cfRule type="cellIs" dxfId="249" priority="24" operator="lessThan">
      <formula>0</formula>
    </cfRule>
  </conditionalFormatting>
  <conditionalFormatting sqref="C65">
    <cfRule type="expression" dxfId="248" priority="29">
      <formula>NOT(AND(C65&gt;=B65+150,C65&lt;=F65-B65-150,E65=F65))</formula>
    </cfRule>
  </conditionalFormatting>
  <conditionalFormatting sqref="D24:D33">
    <cfRule type="expression" dxfId="247" priority="32">
      <formula>NOT(AND(D24&gt;=I24+150,D24&lt;=J24-I24-150,I24&gt;0,J24&gt;0))</formula>
    </cfRule>
  </conditionalFormatting>
  <conditionalFormatting sqref="D65">
    <cfRule type="expression" dxfId="246" priority="28">
      <formula>NOT(AND(D65&gt;=B65+150,D65&lt;=F65-B65-150,E65=F65))</formula>
    </cfRule>
  </conditionalFormatting>
  <conditionalFormatting sqref="E24:E33">
    <cfRule type="expression" dxfId="245" priority="31">
      <formula>NOT(AND(E24&gt;=I24+150,E24&lt;=J24-I24-150,I24&gt;0,J24&gt;0))</formula>
    </cfRule>
  </conditionalFormatting>
  <conditionalFormatting sqref="E65">
    <cfRule type="expression" dxfId="244" priority="27">
      <formula>NOT(AND(E65&gt;=2*(B65+150),E65=F65))</formula>
    </cfRule>
  </conditionalFormatting>
  <conditionalFormatting sqref="F24:F33">
    <cfRule type="expression" dxfId="243" priority="25">
      <formula>NOT(F24=J24)</formula>
    </cfRule>
  </conditionalFormatting>
  <conditionalFormatting sqref="F65">
    <cfRule type="cellIs" dxfId="242" priority="26" operator="notBetween">
      <formula>600</formula>
      <formula>1200</formula>
    </cfRule>
  </conditionalFormatting>
  <conditionalFormatting sqref="G24:G33">
    <cfRule type="cellIs" dxfId="241" priority="23" operator="notBetween">
      <formula>80</formula>
      <formula>175</formula>
    </cfRule>
  </conditionalFormatting>
  <conditionalFormatting sqref="H24:H33">
    <cfRule type="cellIs" dxfId="240" priority="21" operator="lessThan">
      <formula>2000</formula>
    </cfRule>
    <cfRule type="cellIs" dxfId="239" priority="22" operator="notBetween">
      <formula>2000</formula>
      <formula>8000</formula>
    </cfRule>
  </conditionalFormatting>
  <conditionalFormatting sqref="I24:I32">
    <cfRule type="expression" dxfId="238" priority="4">
      <formula>AND(OR(D24&gt;0,E24&gt;0),I24=0)</formula>
    </cfRule>
  </conditionalFormatting>
  <conditionalFormatting sqref="I24:I33">
    <cfRule type="expression" dxfId="237" priority="7">
      <formula>AND(OR(D24&gt;0,E24&gt;0),I24=0)</formula>
    </cfRule>
    <cfRule type="expression" dxfId="236" priority="14">
      <formula>OR(AND(L24="Power T",OR(I24=220)))</formula>
    </cfRule>
    <cfRule type="expression" dxfId="235" priority="15">
      <formula>OR(AND(L24="Power T",OR(I24=50)),AND(L24="Power S",OR(I24=220,I24=250)),AND(L24="Perform R",OR(I24=50,I24=220,I24=250)),AND(L24="Perform C",OR(I24=220,I24=250)))</formula>
    </cfRule>
    <cfRule type="expression" dxfId="234" priority="16">
      <formula>NOT(OR(I24=50,I24=60,I24=80,I24=100,I24=120,I24=133,I24=150,I24=172,I24=200,I24=220,I24=240,I24=250))</formula>
    </cfRule>
  </conditionalFormatting>
  <conditionalFormatting sqref="J24:J32">
    <cfRule type="expression" dxfId="233" priority="2">
      <formula>AND(OR(D24&gt;0,E24&gt;0),ISBLANK(J24))</formula>
    </cfRule>
  </conditionalFormatting>
  <conditionalFormatting sqref="J24:J33">
    <cfRule type="cellIs" dxfId="232" priority="3" operator="notEqual">
      <formula>F24</formula>
    </cfRule>
    <cfRule type="expression" dxfId="231" priority="8">
      <formula>AND(OR(D24&gt;0,E24&gt;0),J24=0)</formula>
    </cfRule>
    <cfRule type="cellIs" dxfId="230" priority="35" operator="notBetween">
      <formula>600</formula>
      <formula>1200</formula>
    </cfRule>
  </conditionalFormatting>
  <conditionalFormatting sqref="K24:K33">
    <cfRule type="expression" dxfId="229" priority="13">
      <formula>NOT(OR(K24="FTV",K24=""))</formula>
    </cfRule>
  </conditionalFormatting>
  <conditionalFormatting sqref="L24:L33">
    <cfRule type="expression" dxfId="228" priority="10">
      <formula>OR(AND(L24="Power T",OR(I24=220)))</formula>
    </cfRule>
    <cfRule type="expression" dxfId="227" priority="11">
      <formula>OR(AND(L24="Power T",OR(I24=50)),AND(L24="Power S",OR(I24=220,I24=250)),AND(L24="Perform R",OR(I24=50,I24=220,I24=250)),AND(L24="Perform C",OR(I24=220,I24=250)))</formula>
    </cfRule>
    <cfRule type="expression" dxfId="226" priority="12">
      <formula>NOT(OR(L24="Power T",L24="Power S",L24="Perform R",L24="Perform C"))</formula>
    </cfRule>
  </conditionalFormatting>
  <conditionalFormatting sqref="M24:M33">
    <cfRule type="expression" dxfId="225" priority="9">
      <formula>AND(P24="G",NOT(OR(M24=0.7,M24=0.75,M24=0.8)))</formula>
    </cfRule>
  </conditionalFormatting>
  <conditionalFormatting sqref="N24:N33">
    <cfRule type="expression" dxfId="224" priority="20">
      <formula>NOT(OR(N24="SP 25",N24="SP 25",N24="PVDF 25",N24="PVDF 35",N24="PUR 50",N24="PVCF 150",N24="HPS 200",N24="PRISMA",N24="PRISMA ELEMENTS",N24="Inox 304",N24="Inox 316L",N24="Inox 316"))</formula>
    </cfRule>
  </conditionalFormatting>
  <conditionalFormatting sqref="P24:P33">
    <cfRule type="expression" dxfId="223" priority="6">
      <formula>AND(P24="G",NOT(OR(M24=0.7,M24=0.75,M24=0.8)))</formula>
    </cfRule>
    <cfRule type="expression" dxfId="222" priority="34">
      <formula>NOT(OR(P24="S",P24="V",P24="V2",P24="G",P24="M",P24="M3",P24="M8"))</formula>
    </cfRule>
  </conditionalFormatting>
  <conditionalFormatting sqref="R24:R33">
    <cfRule type="expression" dxfId="221" priority="18">
      <formula>NOT(OR(R24="SP 25",R24="SP 25",R24="PVDF 25",R24="PVDF 35",R24="PUR 50",R24="PVCF 150",R24="HPS 200",R24="PRISMA",R24="PRISMA ELEMENTS",R24="Inox 304",R24="Inox 316L",R24="Inox 316"))</formula>
    </cfRule>
  </conditionalFormatting>
  <conditionalFormatting sqref="T24:T33">
    <cfRule type="expression" dxfId="220" priority="33">
      <formula>NOT(OR(T24="S",T24="V",T24="V2",T24="G",T24="M2"))</formula>
    </cfRule>
  </conditionalFormatting>
  <conditionalFormatting sqref="W33">
    <cfRule type="expression" dxfId="219" priority="1">
      <formula>OR(W33="")</formula>
    </cfRule>
  </conditionalFormatting>
  <dataValidations count="16">
    <dataValidation type="list" allowBlank="1" sqref="K24:K32" xr:uid="{11EFEC9C-DFEE-4FF3-89FB-19F77197FCB3}">
      <formula1>"FTV"</formula1>
    </dataValidation>
    <dataValidation type="list" allowBlank="1" sqref="I24:I33" xr:uid="{902C6EE2-A4E2-4830-B4A8-45F428668BDD}">
      <formula1>"50,60,80,100,120,133,150,172,200,220,240,250"</formula1>
    </dataValidation>
    <dataValidation type="list" allowBlank="1" sqref="N24:N33 R24:R33" xr:uid="{0F1E6276-F1AA-46B6-A2B0-8CDD5449E4B5}">
      <formula1>"SP 25,SP 25,PVDF 25,PVDF 35,PUR 50,PVCF 150,HPS 200,PRISMA,PRISMA ELEMENTS,Inox 304,Inox 316L,Inox 316"</formula1>
    </dataValidation>
    <dataValidation type="whole" errorStyle="information" allowBlank="1" errorTitle="wrong" sqref="G24:G33" xr:uid="{586E3813-88A6-4396-98CE-9F9BCA1F1E99}">
      <formula1>80</formula1>
      <formula2>175</formula2>
    </dataValidation>
    <dataValidation type="whole" errorStyle="information" allowBlank="1" errorTitle="Wrong length" error="Insert length (whole number)_x000a_2000 to 8000 mm" sqref="H24:H33" xr:uid="{301476A5-62A9-4413-A9E5-A9BC932139A8}">
      <formula1>2000</formula1>
      <formula2>8000</formula2>
    </dataValidation>
    <dataValidation type="whole" allowBlank="1" showInputMessage="1" showErrorMessage="1" sqref="F65" xr:uid="{2D1E94B6-E5B2-4BA9-9B2A-10E7EBE2B263}">
      <formula1>600</formula1>
      <formula2>1200</formula2>
    </dataValidation>
    <dataValidation type="list" allowBlank="1" sqref="T24:T33" xr:uid="{B91DB3B3-5D90-4DDB-8E84-83544CBB7B11}">
      <formula1>"S,V,V2,G,M2"</formula1>
    </dataValidation>
    <dataValidation type="list" allowBlank="1" sqref="P24:P33" xr:uid="{5210CF2A-F3D0-48AF-8D9F-D3BAFE2AEBB3}">
      <formula1>"S,V,V2,G,M,M3,M8"</formula1>
    </dataValidation>
    <dataValidation type="list" allowBlank="1" sqref="L24:L33" xr:uid="{9A33907D-E034-4586-8285-47182FD7B6F9}">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534E4309-ADA9-4E19-893E-1EDE55C2D948}">
      <formula1>600</formula1>
      <formula2>1200</formula2>
    </dataValidation>
    <dataValidation type="list" allowBlank="1" sqref="B65" xr:uid="{3D81E6FC-76E0-4568-A84A-CB1BE50228F5}">
      <formula1>"50,60,80,100,120,133,150"</formula1>
    </dataValidation>
    <dataValidation type="custom" errorStyle="information" allowBlank="1" errorTitle="wrong" sqref="D24:D33" xr:uid="{FEB48DBC-65EE-436A-8FCD-D1573857AFA3}">
      <formula1>AND(D24&gt;=I24+150,D24&lt;=J24-60-I24-150)</formula1>
    </dataValidation>
    <dataValidation type="custom" errorStyle="information" allowBlank="1" errorTitle="wrong" sqref="E24:E33" xr:uid="{DAB62D85-2845-43C8-84F3-00550AF303BA}">
      <formula1>AND(E24&gt;=I24+150,E24&lt;=J24-60-I24-150)</formula1>
    </dataValidation>
    <dataValidation type="whole" operator="greaterThanOrEqual" allowBlank="1" sqref="C24:C33" xr:uid="{3FBCE851-3C85-48A2-AA94-B58EEF31FB5A}">
      <formula1>0</formula1>
    </dataValidation>
    <dataValidation allowBlank="1" sqref="F24:F33" xr:uid="{88A537B0-4DE6-4A9D-A7DA-6F62364A686D}"/>
    <dataValidation type="list" allowBlank="1" showInputMessage="1" showErrorMessage="1" sqref="W24:W33" xr:uid="{18CAC9D2-4865-48B6-90B7-EC11D8EF8585}">
      <formula1>"Priority A, Priority B, Priority C"</formula1>
    </dataValidation>
  </dataValidations>
  <hyperlinks>
    <hyperlink ref="B55" r:id="rId1" tooltip="Download" display="https://www.trimo-group.com/files/downloads/Trimoterm Fireproof Panels Brochure.pdf" xr:uid="{1C6362BC-D0A6-45F7-9FD2-511D255BABE9}"/>
    <hyperlink ref="B57" r:id="rId2" display="pack" xr:uid="{8664DF94-8E24-4759-99EA-7482741B7FF3}"/>
    <hyperlink ref="B53" r:id="rId3" tooltip="Download" display="https://www.trimo-group.com/files/downloads/Trimoterm Technical Specification.pdf" xr:uid="{C0FF98DF-0BC6-4092-AF37-D892283B0F0C}"/>
    <hyperlink ref="B54" r:id="rId4" xr:uid="{705DE18F-DDE3-425D-975F-CDC3C98E0674}"/>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19:XFD20 A15:N15 R15:XFD15 A16:N16 R16:XFD18 A4:XFD4 A3:B3 D3 F3:XFD3 C56:XFD56 C53:XFD53 C54:XFD54 C55:XFD55 A58:XFD59 C57:XFD57 A39:XFD39 B38:XFD38 A50:XFD50 A45 D45:XFD45 A46 D46:XFD46 A47 D47:XFD47 A48 D48:XFD48 A49 D49:XFD49 A44:XFD44 B42:XFD42 A1:B1 D1:XFD1 A10:XFD11 B5:XFD5 B6:XFD6 B7:XFD7 B8:XFD8 B9:XFD9 B14:XFD14 B12:XFD12 B13:XFD13 A18:N18 B17:N17 A22:XFD22 B21:C21 I21:J21 L21 A35:XFD37 N21:P21 R21:T21 X21:XFD21 X23:XFD23 A24:J24 L24:XFD24 A25:J25 L25:XFD25 A26:J26 L26:XFD26 A27:J27 L27:XFD27 A28:J28 L28:XFD28 A29:J29 L29:XFD29 A30:J30 L30:XFD30 A31:J31 L31:XFD31 A32:J32 L32:XFD32 C33:J33 M33 Q33 V33 X33:XFD33 A34:T34 V34:XFD34 A41:XFD41 B40:XFD40 B43:XFD43 A52:XFD52 B51:XFD51 E21:G21 A65:XFD65 A64 G64:XFD64 A68:XFD1048576 A66 C66:XFD66 A67 C67:XFD67 A63:XFD63 B62:XFD62 D2:XFD2 A61:XFD61 B60:XFD60"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9" id="{00000000-000E-0000-0500-000012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500-000010000000}">
            <xm:f>COUNTIF(List_Values!$A$2:$A$11,Q24)=0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A0B5109E-8C66-497C-87C5-DE0420AEF545}">
          <x14:formula1>
            <xm:f>List_Values!$A$2:$A$11</xm:f>
          </x14:formula1>
          <xm:sqref>Q24:Q33 M24:M33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D1" sqref="D1"/>
    </sheetView>
  </sheetViews>
  <sheetFormatPr defaultColWidth="9" defaultRowHeight="14.25" x14ac:dyDescent="0.2"/>
  <cols>
    <col min="1" max="1" width="17.625" style="45" customWidth="1"/>
    <col min="2" max="2" width="14.625" style="45" customWidth="1"/>
    <col min="3" max="10" width="10.625" style="45" customWidth="1"/>
    <col min="11" max="11" width="12" style="45" customWidth="1"/>
    <col min="12" max="12" width="11.375" style="45" customWidth="1"/>
    <col min="13" max="13" width="10.625" style="45" customWidth="1"/>
    <col min="14" max="15" width="12.625" style="45" customWidth="1"/>
    <col min="16" max="17" width="10.625" style="45" customWidth="1"/>
    <col min="18" max="19" width="12.625" style="45" customWidth="1"/>
    <col min="20" max="20" width="10.625" style="45" customWidth="1"/>
    <col min="21" max="21" width="24.625" style="45" customWidth="1"/>
    <col min="22" max="22" width="10.625" style="45" customWidth="1"/>
    <col min="23" max="16384" width="9" style="45"/>
  </cols>
  <sheetData>
    <row r="1" spans="1:22" s="72" customFormat="1" ht="15.75" x14ac:dyDescent="0.25">
      <c r="B1" s="73"/>
      <c r="C1" s="74" t="s">
        <v>89</v>
      </c>
    </row>
    <row r="2" spans="1:22" s="72" customFormat="1" ht="26.25" x14ac:dyDescent="0.4">
      <c r="C2" s="76" t="s">
        <v>148</v>
      </c>
    </row>
    <row r="3" spans="1:22" s="72" customFormat="1" ht="15.75" x14ac:dyDescent="0.25">
      <c r="C3" s="77" t="s">
        <v>73</v>
      </c>
      <c r="D3" s="78" t="str" cm="1">
        <f t="array" ref="D3">LOOKUP(2,1/(Updates!A:A&lt;&gt;""),Updates!A:A)</f>
        <v>1.4.1</v>
      </c>
      <c r="E3" s="89" t="s">
        <v>209</v>
      </c>
      <c r="H3" s="75"/>
    </row>
    <row r="4" spans="1:22" s="72" customFormat="1" x14ac:dyDescent="0.2"/>
    <row r="5" spans="1:22" ht="15" x14ac:dyDescent="0.25">
      <c r="A5" s="79" t="s">
        <v>91</v>
      </c>
      <c r="B5" s="80" t="str">
        <f>IF('FTV-paneel'!B5=0,"",'FTV-paneel'!B5)</f>
        <v/>
      </c>
      <c r="C5" s="81"/>
    </row>
    <row r="6" spans="1:22" ht="15" x14ac:dyDescent="0.25">
      <c r="A6" s="79" t="s">
        <v>92</v>
      </c>
      <c r="B6" s="80" t="str">
        <f>IF('FTV-paneel'!B6=0,"",'FTV-paneel'!B6)</f>
        <v/>
      </c>
      <c r="C6" s="81"/>
    </row>
    <row r="7" spans="1:22" ht="15" x14ac:dyDescent="0.25">
      <c r="A7" s="79" t="s">
        <v>93</v>
      </c>
      <c r="B7" s="80" t="str">
        <f>IF('FTV-paneel'!B7=0,"",'FTV-paneel'!B7)</f>
        <v/>
      </c>
      <c r="C7" s="81"/>
    </row>
    <row r="8" spans="1:22" ht="15" x14ac:dyDescent="0.25">
      <c r="A8" s="79" t="s">
        <v>94</v>
      </c>
      <c r="B8" s="80" t="str">
        <f>IF('FTV-paneel'!B8=0,"",'FTV-paneel'!B8)</f>
        <v/>
      </c>
      <c r="C8" s="81"/>
    </row>
    <row r="9" spans="1:22" ht="15" x14ac:dyDescent="0.25">
      <c r="A9" s="79" t="s">
        <v>95</v>
      </c>
      <c r="B9" s="80" t="str">
        <f>IF('FTV-paneel'!B9=0,"",'FTV-paneel'!B9)</f>
        <v/>
      </c>
      <c r="C9" s="81"/>
    </row>
    <row r="10" spans="1:22" x14ac:dyDescent="0.2">
      <c r="U10" s="69"/>
      <c r="V10" s="69"/>
    </row>
    <row r="11" spans="1:22" x14ac:dyDescent="0.2">
      <c r="U11" s="69"/>
      <c r="V11" s="69"/>
    </row>
    <row r="12" spans="1:22" ht="15" x14ac:dyDescent="0.25">
      <c r="A12" s="79" t="s">
        <v>96</v>
      </c>
      <c r="B12" s="80" t="str">
        <f>IF('FTV-paneel'!B12=0,"",'FTV-paneel'!B12)</f>
        <v/>
      </c>
      <c r="C12" s="81"/>
      <c r="U12" s="69"/>
      <c r="V12" s="69"/>
    </row>
    <row r="13" spans="1:22" ht="15" x14ac:dyDescent="0.25">
      <c r="A13" s="79" t="s">
        <v>97</v>
      </c>
      <c r="B13" s="80" t="str">
        <f>IF('FTV-paneel'!B13=0,"",'FTV-paneel'!B13)</f>
        <v/>
      </c>
      <c r="C13" s="81"/>
      <c r="M13" s="49"/>
      <c r="Q13" s="49"/>
      <c r="U13" s="69"/>
      <c r="V13" s="69"/>
    </row>
    <row r="14" spans="1:22" ht="15" x14ac:dyDescent="0.25">
      <c r="A14" s="79" t="s">
        <v>61</v>
      </c>
      <c r="B14" s="80" t="str">
        <f>IF('FTV-paneel'!B14=0,"",'FTV-paneel'!B14)</f>
        <v/>
      </c>
      <c r="C14" s="81"/>
    </row>
    <row r="15" spans="1:22" x14ac:dyDescent="0.2">
      <c r="O15" s="137" t="s">
        <v>198</v>
      </c>
      <c r="P15" s="137"/>
      <c r="Q15" s="137"/>
    </row>
    <row r="16" spans="1:22" x14ac:dyDescent="0.2">
      <c r="O16" s="137"/>
      <c r="P16" s="137"/>
      <c r="Q16" s="137"/>
    </row>
    <row r="17" spans="1:23" ht="15" x14ac:dyDescent="0.25">
      <c r="A17" s="79" t="s">
        <v>98</v>
      </c>
      <c r="B17" s="80" t="str">
        <f>IF('FTV-paneel'!B17=0,"",'FTV-paneel'!B17)</f>
        <v/>
      </c>
      <c r="C17" s="81"/>
      <c r="O17" s="137"/>
      <c r="P17" s="137"/>
      <c r="Q17" s="137"/>
    </row>
    <row r="18" spans="1:23" x14ac:dyDescent="0.2">
      <c r="O18" s="137"/>
      <c r="P18" s="137"/>
      <c r="Q18" s="137"/>
    </row>
    <row r="21" spans="1:23" s="72" customFormat="1" ht="15.75" customHeight="1" x14ac:dyDescent="0.2">
      <c r="A21" s="136" t="s">
        <v>99</v>
      </c>
      <c r="B21" s="136"/>
      <c r="C21" s="136"/>
      <c r="D21" s="136" t="s">
        <v>130</v>
      </c>
      <c r="E21" s="136"/>
      <c r="F21" s="136"/>
      <c r="G21" s="136"/>
      <c r="H21" s="136" t="s">
        <v>100</v>
      </c>
      <c r="I21" s="136"/>
      <c r="J21" s="136"/>
      <c r="K21" s="136" t="s">
        <v>101</v>
      </c>
      <c r="L21" s="136"/>
      <c r="M21" s="133" t="s">
        <v>102</v>
      </c>
      <c r="N21" s="134"/>
      <c r="O21" s="134"/>
      <c r="P21" s="135"/>
      <c r="Q21" s="133" t="s">
        <v>103</v>
      </c>
      <c r="R21" s="134"/>
      <c r="S21" s="134"/>
      <c r="T21" s="135"/>
      <c r="U21" s="83" t="s">
        <v>104</v>
      </c>
      <c r="V21" s="83" t="s">
        <v>105</v>
      </c>
      <c r="W21" s="83" t="s">
        <v>106</v>
      </c>
    </row>
    <row r="22" spans="1:23"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103"/>
    </row>
    <row r="23" spans="1:23" s="72" customFormat="1" ht="45" x14ac:dyDescent="0.2">
      <c r="A23" s="84" t="s">
        <v>107</v>
      </c>
      <c r="B23" s="85" t="s">
        <v>108</v>
      </c>
      <c r="C23" s="85" t="s">
        <v>109</v>
      </c>
      <c r="D23" s="85" t="s">
        <v>6</v>
      </c>
      <c r="E23" s="85" t="s">
        <v>7</v>
      </c>
      <c r="F23" s="85" t="s">
        <v>143</v>
      </c>
      <c r="G23" s="85" t="s">
        <v>131</v>
      </c>
      <c r="H23" s="85" t="s">
        <v>110</v>
      </c>
      <c r="I23" s="85" t="s">
        <v>111</v>
      </c>
      <c r="J23" s="85" t="s">
        <v>2</v>
      </c>
      <c r="K23" s="85" t="s">
        <v>101</v>
      </c>
      <c r="L23" s="85" t="s">
        <v>112</v>
      </c>
      <c r="M23" s="85" t="s">
        <v>113</v>
      </c>
      <c r="N23" s="85" t="s">
        <v>114</v>
      </c>
      <c r="O23" s="85" t="s">
        <v>115</v>
      </c>
      <c r="P23" s="85" t="s">
        <v>116</v>
      </c>
      <c r="Q23" s="85" t="s">
        <v>117</v>
      </c>
      <c r="R23" s="85" t="s">
        <v>118</v>
      </c>
      <c r="S23" s="85" t="s">
        <v>119</v>
      </c>
      <c r="T23" s="85" t="s">
        <v>120</v>
      </c>
      <c r="U23" s="85" t="s">
        <v>104</v>
      </c>
      <c r="V23" s="86" t="s">
        <v>121</v>
      </c>
      <c r="W23" s="85" t="s">
        <v>106</v>
      </c>
    </row>
    <row r="24" spans="1:23" x14ac:dyDescent="0.2">
      <c r="A24" s="18"/>
      <c r="B24" s="4"/>
      <c r="C24" s="4"/>
      <c r="D24" s="5"/>
      <c r="E24" s="5"/>
      <c r="F24" s="8">
        <f>D24+E24</f>
        <v>0</v>
      </c>
      <c r="G24" s="5"/>
      <c r="H24" s="5"/>
      <c r="I24" s="4"/>
      <c r="J24" s="6"/>
      <c r="K24" s="4" t="s">
        <v>0</v>
      </c>
      <c r="L24" s="4"/>
      <c r="M24" s="12"/>
      <c r="N24" s="4"/>
      <c r="O24" s="4"/>
      <c r="P24" s="4"/>
      <c r="Q24" s="12"/>
      <c r="R24" s="4"/>
      <c r="S24" s="4"/>
      <c r="T24" s="4"/>
      <c r="U24" s="7"/>
      <c r="V24" s="19">
        <f>C24*H24/1000*J24/1000</f>
        <v>0</v>
      </c>
      <c r="W24" s="101"/>
    </row>
    <row r="25" spans="1:23" x14ac:dyDescent="0.2">
      <c r="A25" s="18"/>
      <c r="B25" s="4"/>
      <c r="C25" s="4"/>
      <c r="D25" s="5"/>
      <c r="E25" s="5"/>
      <c r="F25" s="8">
        <f t="shared" ref="F25:F32" si="0">D25+E25</f>
        <v>0</v>
      </c>
      <c r="G25" s="5"/>
      <c r="H25" s="5"/>
      <c r="I25" s="4"/>
      <c r="J25" s="6"/>
      <c r="K25" s="4" t="s">
        <v>0</v>
      </c>
      <c r="L25" s="4"/>
      <c r="M25" s="13"/>
      <c r="N25" s="4"/>
      <c r="O25" s="4"/>
      <c r="P25" s="4"/>
      <c r="Q25" s="13"/>
      <c r="R25" s="4"/>
      <c r="S25" s="4"/>
      <c r="T25" s="4"/>
      <c r="U25" s="7"/>
      <c r="V25" s="19">
        <f>C25*H25/1000*J25/1000</f>
        <v>0</v>
      </c>
      <c r="W25" s="101"/>
    </row>
    <row r="26" spans="1:23" x14ac:dyDescent="0.2">
      <c r="A26" s="18"/>
      <c r="B26" s="4"/>
      <c r="C26" s="4"/>
      <c r="D26" s="5"/>
      <c r="E26" s="5"/>
      <c r="F26" s="8">
        <f t="shared" si="0"/>
        <v>0</v>
      </c>
      <c r="G26" s="5"/>
      <c r="H26" s="5"/>
      <c r="I26" s="4"/>
      <c r="J26" s="6"/>
      <c r="K26" s="4" t="s">
        <v>0</v>
      </c>
      <c r="L26" s="4"/>
      <c r="M26" s="13"/>
      <c r="N26" s="4"/>
      <c r="O26" s="4"/>
      <c r="P26" s="4"/>
      <c r="Q26" s="13"/>
      <c r="R26" s="4"/>
      <c r="S26" s="4"/>
      <c r="T26" s="4"/>
      <c r="U26" s="7"/>
      <c r="V26" s="19">
        <f>C26*H26/1000*J26/1000</f>
        <v>0</v>
      </c>
      <c r="W26" s="101"/>
    </row>
    <row r="27" spans="1:23" x14ac:dyDescent="0.2">
      <c r="A27" s="18"/>
      <c r="B27" s="4"/>
      <c r="C27" s="4"/>
      <c r="D27" s="5"/>
      <c r="E27" s="5"/>
      <c r="F27" s="8">
        <f>D27+E27</f>
        <v>0</v>
      </c>
      <c r="G27" s="5"/>
      <c r="H27" s="5"/>
      <c r="I27" s="4"/>
      <c r="J27" s="6"/>
      <c r="K27" s="4" t="s">
        <v>0</v>
      </c>
      <c r="L27" s="4"/>
      <c r="M27" s="12"/>
      <c r="N27" s="4"/>
      <c r="O27" s="4"/>
      <c r="P27" s="4"/>
      <c r="Q27" s="12"/>
      <c r="R27" s="4"/>
      <c r="S27" s="4"/>
      <c r="T27" s="4"/>
      <c r="U27" s="7"/>
      <c r="V27" s="19">
        <f>C27*H27/1000*J27/1000</f>
        <v>0</v>
      </c>
      <c r="W27" s="101"/>
    </row>
    <row r="28" spans="1:23" x14ac:dyDescent="0.2">
      <c r="A28" s="18"/>
      <c r="B28" s="4"/>
      <c r="C28" s="4"/>
      <c r="D28" s="5"/>
      <c r="E28" s="5"/>
      <c r="F28" s="8">
        <f t="shared" si="0"/>
        <v>0</v>
      </c>
      <c r="G28" s="5"/>
      <c r="H28" s="5"/>
      <c r="I28" s="4"/>
      <c r="J28" s="6"/>
      <c r="K28" s="4" t="s">
        <v>0</v>
      </c>
      <c r="L28" s="4"/>
      <c r="M28" s="12"/>
      <c r="N28" s="4"/>
      <c r="O28" s="4"/>
      <c r="P28" s="4"/>
      <c r="Q28" s="12"/>
      <c r="R28" s="4"/>
      <c r="S28" s="4"/>
      <c r="T28" s="4"/>
      <c r="U28" s="7"/>
      <c r="V28" s="19">
        <f t="shared" ref="V28:V32" si="1">C28*H28/1000*J28/1000</f>
        <v>0</v>
      </c>
      <c r="W28" s="101"/>
    </row>
    <row r="29" spans="1:23" x14ac:dyDescent="0.2">
      <c r="A29" s="18"/>
      <c r="B29" s="4"/>
      <c r="C29" s="4"/>
      <c r="D29" s="5"/>
      <c r="E29" s="5"/>
      <c r="F29" s="8">
        <f t="shared" si="0"/>
        <v>0</v>
      </c>
      <c r="G29" s="5"/>
      <c r="H29" s="5"/>
      <c r="I29" s="4"/>
      <c r="J29" s="6"/>
      <c r="K29" s="4" t="s">
        <v>0</v>
      </c>
      <c r="L29" s="4"/>
      <c r="M29" s="12"/>
      <c r="N29" s="4"/>
      <c r="O29" s="4"/>
      <c r="P29" s="4"/>
      <c r="Q29" s="12"/>
      <c r="R29" s="4"/>
      <c r="S29" s="4"/>
      <c r="T29" s="4"/>
      <c r="U29" s="7"/>
      <c r="V29" s="19">
        <f t="shared" si="1"/>
        <v>0</v>
      </c>
      <c r="W29" s="101"/>
    </row>
    <row r="30" spans="1:23" x14ac:dyDescent="0.2">
      <c r="A30" s="18"/>
      <c r="B30" s="4"/>
      <c r="C30" s="4"/>
      <c r="D30" s="5"/>
      <c r="E30" s="5"/>
      <c r="F30" s="8">
        <f t="shared" si="0"/>
        <v>0</v>
      </c>
      <c r="G30" s="5"/>
      <c r="H30" s="5"/>
      <c r="I30" s="4"/>
      <c r="J30" s="6"/>
      <c r="K30" s="4" t="s">
        <v>0</v>
      </c>
      <c r="L30" s="4"/>
      <c r="M30" s="12"/>
      <c r="N30" s="4"/>
      <c r="O30" s="4"/>
      <c r="P30" s="4"/>
      <c r="Q30" s="12"/>
      <c r="R30" s="4"/>
      <c r="S30" s="4"/>
      <c r="T30" s="4"/>
      <c r="U30" s="7"/>
      <c r="V30" s="19">
        <f t="shared" si="1"/>
        <v>0</v>
      </c>
      <c r="W30" s="101"/>
    </row>
    <row r="31" spans="1:23" x14ac:dyDescent="0.2">
      <c r="A31" s="18"/>
      <c r="B31" s="4"/>
      <c r="C31" s="4"/>
      <c r="D31" s="5"/>
      <c r="E31" s="5"/>
      <c r="F31" s="8">
        <f t="shared" si="0"/>
        <v>0</v>
      </c>
      <c r="G31" s="5"/>
      <c r="H31" s="5"/>
      <c r="I31" s="4"/>
      <c r="J31" s="6"/>
      <c r="K31" s="4" t="s">
        <v>0</v>
      </c>
      <c r="L31" s="4"/>
      <c r="M31" s="12"/>
      <c r="N31" s="4"/>
      <c r="O31" s="4"/>
      <c r="P31" s="4"/>
      <c r="Q31" s="12"/>
      <c r="R31" s="4"/>
      <c r="S31" s="4"/>
      <c r="T31" s="4"/>
      <c r="U31" s="7"/>
      <c r="V31" s="19">
        <f t="shared" si="1"/>
        <v>0</v>
      </c>
      <c r="W31" s="101"/>
    </row>
    <row r="32" spans="1:23" x14ac:dyDescent="0.2">
      <c r="A32" s="18"/>
      <c r="B32" s="4"/>
      <c r="C32" s="4"/>
      <c r="D32" s="5"/>
      <c r="E32" s="5"/>
      <c r="F32" s="8">
        <f t="shared" si="0"/>
        <v>0</v>
      </c>
      <c r="G32" s="5"/>
      <c r="H32" s="5"/>
      <c r="I32" s="4"/>
      <c r="J32" s="6"/>
      <c r="K32" s="4" t="s">
        <v>0</v>
      </c>
      <c r="L32" s="4"/>
      <c r="M32" s="12"/>
      <c r="N32" s="4"/>
      <c r="O32" s="4"/>
      <c r="P32" s="4"/>
      <c r="Q32" s="12"/>
      <c r="R32" s="4"/>
      <c r="S32" s="4"/>
      <c r="T32" s="4"/>
      <c r="U32" s="7"/>
      <c r="V32" s="19">
        <f t="shared" si="1"/>
        <v>0</v>
      </c>
      <c r="W32" s="101"/>
    </row>
    <row r="33" spans="1:23" x14ac:dyDescent="0.2">
      <c r="A33" s="20" t="s">
        <v>122</v>
      </c>
      <c r="B33" s="21" t="s">
        <v>1</v>
      </c>
      <c r="C33" s="21">
        <v>0</v>
      </c>
      <c r="D33" s="22">
        <v>400</v>
      </c>
      <c r="E33" s="22">
        <v>400</v>
      </c>
      <c r="F33" s="35">
        <f>D33+E33</f>
        <v>800</v>
      </c>
      <c r="G33" s="22">
        <v>90</v>
      </c>
      <c r="H33" s="22">
        <v>5000</v>
      </c>
      <c r="I33" s="21">
        <v>150</v>
      </c>
      <c r="J33" s="23">
        <v>1000</v>
      </c>
      <c r="K33" s="21" t="s">
        <v>0</v>
      </c>
      <c r="L33" s="21" t="s">
        <v>3</v>
      </c>
      <c r="M33" s="36">
        <v>0.55000000000000004</v>
      </c>
      <c r="N33" s="21" t="s">
        <v>16</v>
      </c>
      <c r="O33" s="21" t="s">
        <v>15</v>
      </c>
      <c r="P33" s="21" t="s">
        <v>4</v>
      </c>
      <c r="Q33" s="36">
        <v>0.5</v>
      </c>
      <c r="R33" s="21" t="s">
        <v>16</v>
      </c>
      <c r="S33" s="21" t="s">
        <v>15</v>
      </c>
      <c r="T33" s="21" t="s">
        <v>14</v>
      </c>
      <c r="U33" s="25" t="s">
        <v>123</v>
      </c>
      <c r="V33" s="26">
        <f>C33*H33/1000*J33/1000</f>
        <v>0</v>
      </c>
      <c r="W33" s="25" t="s">
        <v>124</v>
      </c>
    </row>
    <row r="34" spans="1:23" x14ac:dyDescent="0.2">
      <c r="A34" s="27"/>
      <c r="B34" s="28"/>
      <c r="C34" s="28"/>
      <c r="D34" s="29"/>
      <c r="E34" s="29"/>
      <c r="F34" s="37"/>
      <c r="G34" s="29"/>
      <c r="H34" s="29"/>
      <c r="I34" s="28"/>
      <c r="J34" s="28"/>
      <c r="K34" s="28"/>
      <c r="L34" s="28"/>
      <c r="M34" s="28"/>
      <c r="N34" s="28"/>
      <c r="O34" s="28"/>
      <c r="P34" s="28"/>
      <c r="Q34" s="28"/>
      <c r="R34" s="28"/>
      <c r="S34" s="28"/>
      <c r="T34" s="28"/>
      <c r="U34" s="38" t="s">
        <v>125</v>
      </c>
      <c r="V34" s="30">
        <f>SUBTOTAL(109,Table5[Totaal
Q×L×M '[m²']])</f>
        <v>0</v>
      </c>
      <c r="W34" s="28"/>
    </row>
    <row r="35" spans="1:23" x14ac:dyDescent="0.2">
      <c r="A35" s="49"/>
      <c r="C35" s="51"/>
      <c r="U35" s="52"/>
      <c r="V35" s="53"/>
    </row>
    <row r="36" spans="1:23" x14ac:dyDescent="0.2">
      <c r="U36" s="52"/>
      <c r="V36" s="53"/>
    </row>
    <row r="37" spans="1:23" x14ac:dyDescent="0.2">
      <c r="U37" s="52"/>
      <c r="V37" s="53"/>
    </row>
    <row r="38" spans="1:23" ht="15" x14ac:dyDescent="0.25">
      <c r="A38" s="46" t="s">
        <v>75</v>
      </c>
      <c r="V38" s="54"/>
    </row>
    <row r="39" spans="1:23" ht="14.25" customHeight="1" x14ac:dyDescent="0.2"/>
    <row r="40" spans="1:23" ht="14.25" customHeight="1" x14ac:dyDescent="0.25">
      <c r="A40" s="45" t="s">
        <v>126</v>
      </c>
      <c r="K40" s="45" t="s">
        <v>199</v>
      </c>
      <c r="V40" s="54"/>
    </row>
    <row r="41" spans="1:23" ht="14.25" customHeight="1" x14ac:dyDescent="0.25">
      <c r="V41" s="54"/>
    </row>
    <row r="42" spans="1:23" ht="14.25" customHeight="1" x14ac:dyDescent="0.25">
      <c r="A42" s="45" t="s">
        <v>87</v>
      </c>
      <c r="V42" s="54"/>
    </row>
    <row r="43" spans="1:23" ht="14.25" customHeight="1" x14ac:dyDescent="0.25">
      <c r="A43" s="45" t="s">
        <v>127</v>
      </c>
      <c r="K43" s="125"/>
      <c r="L43" s="125"/>
      <c r="M43" s="52"/>
      <c r="V43" s="54"/>
    </row>
    <row r="44" spans="1:23" ht="14.25" customHeight="1" x14ac:dyDescent="0.25">
      <c r="K44" s="125"/>
      <c r="L44" s="125"/>
      <c r="M44" s="52"/>
      <c r="V44" s="54"/>
    </row>
    <row r="45" spans="1:23" ht="14.25" customHeight="1" x14ac:dyDescent="0.25">
      <c r="B45" s="47" t="s">
        <v>78</v>
      </c>
      <c r="C45" s="45" t="s">
        <v>79</v>
      </c>
      <c r="M45" s="52"/>
      <c r="V45" s="54"/>
    </row>
    <row r="46" spans="1:23" ht="14.25" customHeight="1" x14ac:dyDescent="0.25">
      <c r="B46" s="7" t="s">
        <v>80</v>
      </c>
      <c r="C46" s="55" t="s">
        <v>81</v>
      </c>
      <c r="D46" s="55"/>
      <c r="E46" s="55"/>
      <c r="V46" s="54"/>
    </row>
    <row r="47" spans="1:23" ht="14.25" customHeight="1" x14ac:dyDescent="0.25">
      <c r="B47" s="56" t="s">
        <v>80</v>
      </c>
      <c r="C47" s="57" t="s">
        <v>82</v>
      </c>
      <c r="D47" s="57"/>
      <c r="E47" s="57"/>
      <c r="V47" s="54"/>
    </row>
    <row r="48" spans="1:23" ht="14.25" customHeight="1" x14ac:dyDescent="0.25">
      <c r="B48" s="58" t="s">
        <v>80</v>
      </c>
      <c r="C48" s="59" t="s">
        <v>83</v>
      </c>
      <c r="D48" s="59"/>
      <c r="E48" s="59"/>
      <c r="V48" s="54"/>
    </row>
    <row r="49" spans="1:22" ht="14.25" customHeight="1" x14ac:dyDescent="0.25">
      <c r="B49" s="60" t="s">
        <v>84</v>
      </c>
      <c r="C49" s="61" t="s">
        <v>85</v>
      </c>
      <c r="D49" s="61"/>
      <c r="E49" s="61"/>
      <c r="V49" s="54"/>
    </row>
    <row r="50" spans="1:22" ht="14.25" customHeight="1" x14ac:dyDescent="0.25">
      <c r="K50" s="129" t="s">
        <v>69</v>
      </c>
      <c r="V50" s="54"/>
    </row>
    <row r="51" spans="1:22" ht="15" x14ac:dyDescent="0.25">
      <c r="V51" s="54"/>
    </row>
    <row r="52" spans="1:22" ht="15" x14ac:dyDescent="0.25">
      <c r="A52" s="46" t="s">
        <v>128</v>
      </c>
      <c r="V52" s="54"/>
    </row>
    <row r="54" spans="1:22" ht="15" x14ac:dyDescent="0.25">
      <c r="A54"/>
      <c r="B54" s="62" t="s">
        <v>210</v>
      </c>
      <c r="V54" s="54"/>
    </row>
    <row r="55" spans="1:22" x14ac:dyDescent="0.2">
      <c r="A55"/>
      <c r="B55" s="62" t="s">
        <v>211</v>
      </c>
    </row>
    <row r="56" spans="1:22" x14ac:dyDescent="0.2">
      <c r="A56"/>
      <c r="B56" s="62" t="s">
        <v>212</v>
      </c>
    </row>
    <row r="57" spans="1:22" x14ac:dyDescent="0.2">
      <c r="A57"/>
    </row>
    <row r="58" spans="1:22" x14ac:dyDescent="0.2">
      <c r="A58"/>
      <c r="B58" s="62" t="s">
        <v>213</v>
      </c>
    </row>
    <row r="59" spans="1:22" x14ac:dyDescent="0.2">
      <c r="B59" s="62"/>
    </row>
    <row r="60" spans="1:22" x14ac:dyDescent="0.2">
      <c r="B60" s="62"/>
    </row>
    <row r="61" spans="1:22" ht="15" x14ac:dyDescent="0.25">
      <c r="A61" s="63" t="s">
        <v>149</v>
      </c>
      <c r="B61" s="64"/>
      <c r="C61" s="64"/>
      <c r="D61" s="64"/>
      <c r="E61" s="64"/>
    </row>
    <row r="62" spans="1:22" x14ac:dyDescent="0.2">
      <c r="A62" s="64"/>
      <c r="B62" s="64"/>
      <c r="C62" s="64"/>
      <c r="D62" s="64"/>
      <c r="E62" s="64"/>
    </row>
    <row r="63" spans="1:22" x14ac:dyDescent="0.2">
      <c r="A63" s="64" t="s">
        <v>145</v>
      </c>
      <c r="C63" s="64"/>
      <c r="D63" s="64"/>
      <c r="E63" s="64"/>
      <c r="F63" s="64"/>
    </row>
    <row r="65" spans="2:6" x14ac:dyDescent="0.2">
      <c r="B65" s="65" t="s">
        <v>5</v>
      </c>
      <c r="C65" s="65" t="s">
        <v>6</v>
      </c>
      <c r="D65" s="65" t="s">
        <v>7</v>
      </c>
      <c r="E65" s="65" t="s">
        <v>11</v>
      </c>
      <c r="F65" s="65" t="s">
        <v>12</v>
      </c>
    </row>
    <row r="66" spans="2:6" x14ac:dyDescent="0.2">
      <c r="B66" s="66">
        <v>150</v>
      </c>
      <c r="C66" s="66">
        <v>400</v>
      </c>
      <c r="D66" s="66">
        <v>400</v>
      </c>
      <c r="E66" s="8">
        <f t="shared" ref="E66" si="2">C66+D66</f>
        <v>800</v>
      </c>
      <c r="F66" s="66">
        <v>1000</v>
      </c>
    </row>
    <row r="67" spans="2:6" x14ac:dyDescent="0.2">
      <c r="B67" s="67" t="s">
        <v>8</v>
      </c>
      <c r="C67" s="67">
        <f>$B$66+150</f>
        <v>300</v>
      </c>
      <c r="D67" s="67">
        <f>$B$66+150</f>
        <v>300</v>
      </c>
      <c r="E67" s="67">
        <f>C67+D67</f>
        <v>600</v>
      </c>
    </row>
    <row r="68" spans="2:6" x14ac:dyDescent="0.2">
      <c r="B68" s="67" t="s">
        <v>9</v>
      </c>
      <c r="C68" s="67">
        <f>E68-C67</f>
        <v>640</v>
      </c>
      <c r="D68" s="67">
        <f>E68-D67</f>
        <v>640</v>
      </c>
      <c r="E68" s="67">
        <f>$F$66-F68</f>
        <v>940</v>
      </c>
      <c r="F68" s="51">
        <v>60</v>
      </c>
    </row>
    <row r="69" spans="2:6" x14ac:dyDescent="0.2">
      <c r="B69" s="67"/>
      <c r="C69" s="67"/>
      <c r="D69" s="67"/>
      <c r="E69" s="67"/>
    </row>
    <row r="70" spans="2:6" x14ac:dyDescent="0.2">
      <c r="C70" s="70">
        <f>C67</f>
        <v>300</v>
      </c>
      <c r="D70" s="70">
        <f>D67</f>
        <v>300</v>
      </c>
      <c r="E70" s="70">
        <f t="shared" ref="E70:E71" si="3">C70+D70</f>
        <v>600</v>
      </c>
    </row>
    <row r="71" spans="2:6" x14ac:dyDescent="0.2">
      <c r="C71" s="70">
        <f>C67</f>
        <v>300</v>
      </c>
      <c r="D71" s="70">
        <f>D68</f>
        <v>640</v>
      </c>
      <c r="E71" s="70">
        <f t="shared" si="3"/>
        <v>940</v>
      </c>
    </row>
    <row r="72" spans="2:6" x14ac:dyDescent="0.2">
      <c r="C72" s="70">
        <f>C68</f>
        <v>640</v>
      </c>
      <c r="D72" s="70">
        <f>D67</f>
        <v>300</v>
      </c>
      <c r="E72" s="70">
        <f>C72+D72</f>
        <v>940</v>
      </c>
    </row>
    <row r="73" spans="2:6" x14ac:dyDescent="0.2">
      <c r="C73" s="70">
        <f>C67</f>
        <v>300</v>
      </c>
      <c r="D73" s="70">
        <f>D67</f>
        <v>300</v>
      </c>
      <c r="E73" s="70">
        <f>C73+D73</f>
        <v>600</v>
      </c>
    </row>
  </sheetData>
  <sheetProtection sheet="1" insertRows="0" deleteRows="0"/>
  <dataConsolidate/>
  <mergeCells count="7">
    <mergeCell ref="O15:Q18"/>
    <mergeCell ref="Q21:T21"/>
    <mergeCell ref="A21:C21"/>
    <mergeCell ref="D21:G21"/>
    <mergeCell ref="H21:J21"/>
    <mergeCell ref="K21:L21"/>
    <mergeCell ref="M21:P21"/>
  </mergeCells>
  <conditionalFormatting sqref="A24:U33">
    <cfRule type="expression" dxfId="165" priority="2">
      <formula>OR(A24="")</formula>
    </cfRule>
  </conditionalFormatting>
  <conditionalFormatting sqref="B66">
    <cfRule type="expression" dxfId="164" priority="29">
      <formula>NOT(OR(B66=50,B66=60,B66=80,B66=100,B66=120,B66=133,B66=150))</formula>
    </cfRule>
  </conditionalFormatting>
  <conditionalFormatting sqref="C24:C33">
    <cfRule type="cellIs" dxfId="163" priority="23" operator="lessThan">
      <formula>0</formula>
    </cfRule>
  </conditionalFormatting>
  <conditionalFormatting sqref="C66">
    <cfRule type="expression" dxfId="162" priority="28">
      <formula>NOT(AND(C66&gt;=B66+150,C66&lt;=F66-60-B66-150,E66&lt;=F66-60))</formula>
    </cfRule>
  </conditionalFormatting>
  <conditionalFormatting sqref="D24:D33">
    <cfRule type="expression" dxfId="161" priority="31">
      <formula>NOT(AND(D24&gt;=I24+150,D24&lt;=J24-60-I24-150,F24&lt;=J24-60,I24&gt;0,J24&gt;0))</formula>
    </cfRule>
  </conditionalFormatting>
  <conditionalFormatting sqref="D66">
    <cfRule type="expression" dxfId="160" priority="27">
      <formula>NOT(AND(D66&gt;=B66+150,D66&lt;=F66-60-B66-150,E66&lt;=F66-60))</formula>
    </cfRule>
  </conditionalFormatting>
  <conditionalFormatting sqref="E24:E33">
    <cfRule type="expression" dxfId="159" priority="30">
      <formula>NOT(AND(E24&gt;=I24+150,E24&lt;=J24-60-I24-150,F24&lt;=J24-60,I24&gt;0,J24&gt;0))</formula>
    </cfRule>
  </conditionalFormatting>
  <conditionalFormatting sqref="E66">
    <cfRule type="expression" dxfId="158" priority="26">
      <formula>NOT(AND(E66&gt;=2*(B66+150),E66&lt;=F66-60))</formula>
    </cfRule>
  </conditionalFormatting>
  <conditionalFormatting sqref="F24:F33">
    <cfRule type="expression" dxfId="157" priority="24">
      <formula>NOT(OR(AND(F24&gt;=2*(I24+150),F24&lt;=J24-60,D24&gt;0,E24&gt;0),F24=0))</formula>
    </cfRule>
  </conditionalFormatting>
  <conditionalFormatting sqref="F66">
    <cfRule type="cellIs" dxfId="156" priority="25" operator="notBetween">
      <formula>600</formula>
      <formula>1200</formula>
    </cfRule>
  </conditionalFormatting>
  <conditionalFormatting sqref="G24:G33">
    <cfRule type="cellIs" dxfId="155" priority="22" operator="notBetween">
      <formula>75</formula>
      <formula>175</formula>
    </cfRule>
  </conditionalFormatting>
  <conditionalFormatting sqref="H24:H33">
    <cfRule type="cellIs" dxfId="154" priority="20" operator="lessThan">
      <formula>2000</formula>
    </cfRule>
    <cfRule type="cellIs" dxfId="153" priority="21" operator="notBetween">
      <formula>2000</formula>
      <formula>10000</formula>
    </cfRule>
  </conditionalFormatting>
  <conditionalFormatting sqref="I24:I33">
    <cfRule type="expression" dxfId="152" priority="6">
      <formula>AND(OR(D24&gt;0,E24&gt;0),I24=0)</formula>
    </cfRule>
    <cfRule type="expression" dxfId="151" priority="13">
      <formula>OR(AND(L24="Power T",OR(I24=220)))</formula>
    </cfRule>
    <cfRule type="expression" dxfId="150" priority="14">
      <formula>OR(AND(L24="Power T",OR(I24=50)),AND(L24="Power S",OR(I24=220,I24=250)),AND(L24="Perform R",OR(I24=50,I24=220,I24=250)),AND(L24="Perform C",OR(I24=220,I24=250)))</formula>
    </cfRule>
    <cfRule type="expression" dxfId="149" priority="15">
      <formula>NOT(OR(I24=50,I24=60,I24=80,I24=100,I24=120,I24=133,I24=150,I24=172,I24=200,I24=220,I24=240,I24=250))</formula>
    </cfRule>
  </conditionalFormatting>
  <conditionalFormatting sqref="J24:J33">
    <cfRule type="expression" dxfId="148" priority="5">
      <formula>AND(OR(D24&gt;0,E24&gt;0),J24=0)</formula>
    </cfRule>
    <cfRule type="cellIs" dxfId="147" priority="35" operator="notBetween">
      <formula>600</formula>
      <formula>1200</formula>
    </cfRule>
  </conditionalFormatting>
  <conditionalFormatting sqref="K24:K33">
    <cfRule type="expression" dxfId="146" priority="11">
      <formula>NOT(OR(K24="FTV",K24=""))</formula>
    </cfRule>
  </conditionalFormatting>
  <conditionalFormatting sqref="L24:L33">
    <cfRule type="expression" dxfId="145" priority="8">
      <formula>OR(AND(L24="Power T",OR(I24=220)))</formula>
    </cfRule>
    <cfRule type="expression" dxfId="144" priority="9">
      <formula>OR(AND(L24="Power T",OR(I24=50)),AND(L24="Power S",OR(I24=220,I24=250)),AND(L24="Perform R",OR(I24=50,I24=220,I24=250)),AND(L24="Perform C",OR(I24=220,I24=250)))</formula>
    </cfRule>
    <cfRule type="expression" dxfId="143" priority="10">
      <formula>NOT(OR(L24="Power T",L24="Power S",L24="Perform R",L24="Perform C"))</formula>
    </cfRule>
  </conditionalFormatting>
  <conditionalFormatting sqref="N24:N33 R24:R33">
    <cfRule type="expression" dxfId="142" priority="19">
      <formula>NOT(OR(N24="SP 25",N24="SP 25",N24="PVDF 25",N24="PVDF 35",N24="PUR 50",N24="PVCF 150",N24="HPS 200",N24="PRISMA",N24="PRISMA ELEMENTS",N24="Inox 304",N24="Inox 316L",N24="Inox 316"))</formula>
    </cfRule>
  </conditionalFormatting>
  <conditionalFormatting sqref="P24:P33">
    <cfRule type="expression" dxfId="141" priority="33">
      <formula>NOT(OR(P24="M",P24="M8"))</formula>
    </cfRule>
  </conditionalFormatting>
  <conditionalFormatting sqref="T24:T33">
    <cfRule type="expression" dxfId="140" priority="32">
      <formula>NOT(OR(T24="S",T24="V",T24="V2",T24="G",T24="M2"))</formula>
    </cfRule>
  </conditionalFormatting>
  <conditionalFormatting sqref="W33">
    <cfRule type="expression" dxfId="139" priority="1">
      <formula>OR(W33="")</formula>
    </cfRule>
  </conditionalFormatting>
  <dataValidations count="16">
    <dataValidation type="whole" errorStyle="information" allowBlank="1" errorTitle="Wrong length" error="Insert length (whole number)_x000a_2000 to 8000 mm" sqref="H30:H32 H25:H28" xr:uid="{CECEC377-AF21-4BD3-95DE-9CED3C427997}">
      <formula1>2000</formula1>
      <formula2>8000</formula2>
    </dataValidation>
    <dataValidation type="whole" allowBlank="1" showInputMessage="1" showErrorMessage="1" sqref="F66" xr:uid="{5062C962-1C54-44F1-BA9A-3BA2AA82228A}">
      <formula1>600</formula1>
      <formula2>1200</formula2>
    </dataValidation>
    <dataValidation type="list" allowBlank="1" sqref="B66 I24:I33" xr:uid="{8C365039-8256-4AD6-8842-DFE7F5E4CFCB}">
      <formula1>"50,60,80,100,120,133,150,172,200,220,240,250"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whole" errorStyle="information" allowBlank="1" errorTitle="wrong" sqref="G24:G33" xr:uid="{85459F3B-405F-4BB0-9ABA-F047A712136A}">
      <formula1>75</formula1>
      <formula2>175</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1200</formula2>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list" allowBlank="1" sqref="N24:N33 R24:R33" xr:uid="{F3FC3FB0-B201-494C-8AF4-80CAF9A22468}">
      <formula1>"SP 25,SP 25,PVDF 25,PVDF 35,PUR 50,PVCF 150,HPS 200,PRISMA,PRISMA ELEMENTS,Inox 304,Inox 316L,Inox 316"</formula1>
    </dataValidation>
    <dataValidation type="list" allowBlank="1" sqref="K24:K32" xr:uid="{9BCA0F70-00D5-4954-B8F1-6766AE126E62}">
      <formula1>"FTV"</formula1>
    </dataValidation>
    <dataValidation type="list" allowBlank="1" showInputMessage="1" showErrorMessage="1" sqref="W24:W33" xr:uid="{D2C87536-63CD-49F6-903F-3EA75EC5EB8C}">
      <formula1>"Priority A, Priority B, Priority C"</formula1>
    </dataValidation>
  </dataValidations>
  <hyperlinks>
    <hyperlink ref="B56" r:id="rId1" tooltip="Download" display="https://www.trimo-group.com/files/downloads/Trimoterm Fireproof Panels Brochure.pdf" xr:uid="{4E30B39B-6184-406E-8052-0B6EDD2EC59D}"/>
    <hyperlink ref="B58" r:id="rId2" display="pack" xr:uid="{8945016B-411F-4666-904F-B175266325A7}"/>
    <hyperlink ref="B54" r:id="rId3" tooltip="Download" display="https://www.trimo-group.com/files/downloads/Trimoterm Technical Specification.pdf" xr:uid="{F10B9CCA-36A0-4A8D-8AF2-7CE99704C92A}"/>
    <hyperlink ref="B55" r:id="rId4" xr:uid="{33CF6657-B83E-47A9-AB42-9BE07F5D96C1}"/>
  </hyperlinks>
  <pageMargins left="0.39370078740157483" right="0.39370078740157483" top="0.39370078740157483" bottom="0.39370078740157483" header="0.31496062992125984" footer="0.31496062992125984"/>
  <pageSetup paperSize="9" scale="47" pageOrder="overThenDown" orientation="landscape" r:id="rId5"/>
  <ignoredErrors>
    <ignoredError sqref="A2:B2 A41:XFD41 B40:J40 L40:XFD40 A49 B43:J43 N43:XFD43 A44:J44 N44:XFD44 A45 N45:XFD45 A53:XFD53 A51:J51 L51:XFD51 A50:J50 L50:XFD50 A4:XFD4 A3:B3 D3 F3:XFD3 C57:XFD57 C54:XFD54 C55:XFD55 C56:XFD56 A59:XFD60 C58:XFD58 A39:XFD39 B38:XFD38 D45:J45 A46 D46:XFD46 A47 D47:XFD47 A48 D48:XFD48 D49:XFD49 B42:XFD42 A1:B1 D1:XFD1 A10:XFD11 B5:XFD5 B6:XFD6 B7:XFD7 B8:XFD8 B9:XFD9 A16:XFD16 B12:XFD12 B13:XFD13 B14:XFD14 A18:XFD20 B17:XFD17 A22:XFD22 B21:C21 I21:J21 L21 A35:XFD37 N21:P21 R21:T21 X21:XFD21 X23:XFD23 A24:J24 L24:XFD24 A25:J25 L25:XFD25 A26:J26 L26:XFD26 A27:J27 L27:XFD27 A28:J28 L28:XFD28 A29:J29 L29:XFD29 A30:J30 L30:XFD30 A31:J31 L31:XFD31 A32:J32 L32:XFD32 C33:J33 M33 Q33 V33 X33:XFD33 A34:T34 V34:XFD34 B52:XFD52 E21:G21 A66:XFD66 A65 G65:XFD65 A69:XFD1048576 A67 C67:XFD67 A68 C68:XFD68 A64:XFD64 B63:XFD63 D2:XFD2 A62:XFD62 B61:XFD61 A15:N15 P15:XFD15"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18" id="{00000000-000E-0000-0600-000010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3" id="{522C89AA-D708-4640-8499-F827021816AD}">
            <xm:f>COUNTIF(List_Values!$A$2:$A$11,Q24)=0</xm:f>
            <x14:dxf>
              <fill>
                <patternFill>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B7C8629A-081A-4443-8136-3E7B78DD9D9F}">
          <x14:formula1>
            <xm:f>List_Values!$A$2:$A$11</xm:f>
          </x14:formula1>
          <xm:sqref>Q24:Q33 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D1" sqref="D1"/>
    </sheetView>
  </sheetViews>
  <sheetFormatPr defaultColWidth="9" defaultRowHeight="14.25" x14ac:dyDescent="0.2"/>
  <cols>
    <col min="1" max="1" width="17.625" style="45" customWidth="1"/>
    <col min="2" max="2" width="14.625" style="45" customWidth="1"/>
    <col min="3" max="12" width="10.625" style="45" customWidth="1"/>
    <col min="13" max="13" width="12" style="45" customWidth="1"/>
    <col min="14" max="14" width="11.375" style="45" customWidth="1"/>
    <col min="15" max="15" width="10.625" style="45" customWidth="1"/>
    <col min="16" max="17" width="12.625" style="45" customWidth="1"/>
    <col min="18" max="19" width="10.625" style="45" customWidth="1"/>
    <col min="20" max="21" width="12.625" style="45" customWidth="1"/>
    <col min="22" max="22" width="10.625" style="45" customWidth="1"/>
    <col min="23" max="23" width="24.625" style="45" customWidth="1"/>
    <col min="24" max="24" width="10.625" style="45" customWidth="1"/>
    <col min="25" max="16384" width="9" style="45"/>
  </cols>
  <sheetData>
    <row r="1" spans="1:19" s="72" customFormat="1" ht="15.75" x14ac:dyDescent="0.25">
      <c r="B1" s="73"/>
      <c r="C1" s="74" t="s">
        <v>89</v>
      </c>
    </row>
    <row r="2" spans="1:19" s="72" customFormat="1" ht="26.25" x14ac:dyDescent="0.4">
      <c r="C2" s="76" t="s">
        <v>150</v>
      </c>
    </row>
    <row r="3" spans="1:19" s="72" customFormat="1" ht="15.75" x14ac:dyDescent="0.25">
      <c r="C3" s="77" t="s">
        <v>73</v>
      </c>
      <c r="D3" s="78" t="str" cm="1">
        <f t="array" ref="D3">LOOKUP(2,1/(Updates!A:A&lt;&gt;""),Updates!A:A)</f>
        <v>1.4.1</v>
      </c>
      <c r="E3" s="89" t="s">
        <v>209</v>
      </c>
      <c r="F3" s="75"/>
    </row>
    <row r="4" spans="1:19" s="72" customFormat="1" x14ac:dyDescent="0.2"/>
    <row r="5" spans="1:19" ht="15" x14ac:dyDescent="0.25">
      <c r="A5" s="79" t="s">
        <v>91</v>
      </c>
      <c r="B5" s="80" t="str">
        <f>IF('FTV-paneel'!B5=0,"",'FTV-paneel'!B5)</f>
        <v/>
      </c>
      <c r="C5" s="81"/>
    </row>
    <row r="6" spans="1:19" ht="15" x14ac:dyDescent="0.25">
      <c r="A6" s="79" t="s">
        <v>92</v>
      </c>
      <c r="B6" s="80" t="str">
        <f>IF('FTV-paneel'!B6=0,"",'FTV-paneel'!B6)</f>
        <v/>
      </c>
      <c r="C6" s="81"/>
    </row>
    <row r="7" spans="1:19" ht="15" x14ac:dyDescent="0.25">
      <c r="A7" s="79" t="s">
        <v>93</v>
      </c>
      <c r="B7" s="80" t="str">
        <f>IF('FTV-paneel'!B7=0,"",'FTV-paneel'!B7)</f>
        <v/>
      </c>
      <c r="C7" s="81"/>
    </row>
    <row r="8" spans="1:19" ht="15" x14ac:dyDescent="0.25">
      <c r="A8" s="79" t="s">
        <v>94</v>
      </c>
      <c r="B8" s="80" t="str">
        <f>IF('FTV-paneel'!B8=0,"",'FTV-paneel'!B8)</f>
        <v/>
      </c>
      <c r="C8" s="81"/>
    </row>
    <row r="9" spans="1:19" ht="15" x14ac:dyDescent="0.25">
      <c r="A9" s="79" t="s">
        <v>95</v>
      </c>
      <c r="B9" s="80" t="str">
        <f>IF('FTV-paneel'!B9=0,"",'FTV-paneel'!B9)</f>
        <v/>
      </c>
      <c r="C9" s="81"/>
    </row>
    <row r="12" spans="1:19" ht="15" x14ac:dyDescent="0.25">
      <c r="A12" s="79" t="s">
        <v>96</v>
      </c>
      <c r="B12" s="80" t="str">
        <f>IF('FTV-paneel'!B12=0,"",'FTV-paneel'!B12)</f>
        <v/>
      </c>
      <c r="C12" s="81"/>
    </row>
    <row r="13" spans="1:19" ht="15" x14ac:dyDescent="0.25">
      <c r="A13" s="79" t="s">
        <v>97</v>
      </c>
      <c r="B13" s="80" t="str">
        <f>IF('FTV-paneel'!B13=0,"",'FTV-paneel'!B13)</f>
        <v/>
      </c>
      <c r="C13" s="81"/>
      <c r="M13" s="49"/>
      <c r="Q13" s="49"/>
    </row>
    <row r="14" spans="1:19" ht="15" x14ac:dyDescent="0.25">
      <c r="A14" s="79" t="s">
        <v>61</v>
      </c>
      <c r="B14" s="80" t="str">
        <f>IF('FTV-paneel'!B14=0,"",'FTV-paneel'!B14)</f>
        <v/>
      </c>
      <c r="C14" s="81"/>
    </row>
    <row r="15" spans="1:19" x14ac:dyDescent="0.2">
      <c r="Q15" s="137" t="s">
        <v>198</v>
      </c>
      <c r="R15" s="137"/>
      <c r="S15" s="137"/>
    </row>
    <row r="16" spans="1:19" x14ac:dyDescent="0.2">
      <c r="Q16" s="137"/>
      <c r="R16" s="137"/>
      <c r="S16" s="137"/>
    </row>
    <row r="17" spans="1:25" ht="15" x14ac:dyDescent="0.25">
      <c r="A17" s="79" t="s">
        <v>98</v>
      </c>
      <c r="B17" s="80" t="str">
        <f>IF('FTV-paneel'!B17=0,"",'FTV-paneel'!B17)</f>
        <v/>
      </c>
      <c r="C17" s="81"/>
      <c r="Q17" s="137"/>
      <c r="R17" s="137"/>
      <c r="S17" s="137"/>
    </row>
    <row r="18" spans="1:25" x14ac:dyDescent="0.2">
      <c r="Q18" s="137"/>
      <c r="R18" s="137"/>
      <c r="S18" s="137"/>
    </row>
    <row r="21" spans="1:25" s="72" customFormat="1" ht="15.75" customHeight="1" x14ac:dyDescent="0.2">
      <c r="A21" s="136" t="s">
        <v>99</v>
      </c>
      <c r="B21" s="136"/>
      <c r="C21" s="136"/>
      <c r="D21" s="133" t="s">
        <v>130</v>
      </c>
      <c r="E21" s="134"/>
      <c r="F21" s="134"/>
      <c r="G21" s="134"/>
      <c r="H21" s="134"/>
      <c r="I21" s="135"/>
      <c r="J21" s="136" t="s">
        <v>100</v>
      </c>
      <c r="K21" s="136"/>
      <c r="L21" s="136"/>
      <c r="M21" s="136" t="s">
        <v>101</v>
      </c>
      <c r="N21" s="136"/>
      <c r="O21" s="133" t="s">
        <v>102</v>
      </c>
      <c r="P21" s="134"/>
      <c r="Q21" s="134"/>
      <c r="R21" s="135"/>
      <c r="S21" s="133" t="s">
        <v>103</v>
      </c>
      <c r="T21" s="134"/>
      <c r="U21" s="134"/>
      <c r="V21" s="135"/>
      <c r="W21" s="83" t="s">
        <v>104</v>
      </c>
      <c r="X21" s="83" t="s">
        <v>105</v>
      </c>
      <c r="Y21" s="83" t="s">
        <v>106</v>
      </c>
    </row>
    <row r="22" spans="1:25" ht="3" customHeight="1" x14ac:dyDescent="0.25">
      <c r="A22" s="50"/>
      <c r="B22" s="50"/>
      <c r="C22" s="50"/>
      <c r="D22" s="50"/>
      <c r="E22" s="50"/>
      <c r="F22" s="50"/>
      <c r="G22" s="50"/>
      <c r="H22" s="50"/>
      <c r="I22" s="50"/>
      <c r="J22" s="50"/>
      <c r="K22" s="50"/>
      <c r="L22" s="50"/>
      <c r="M22" s="50"/>
      <c r="N22" s="50"/>
      <c r="O22" s="50"/>
      <c r="P22" s="50"/>
      <c r="Q22" s="50"/>
      <c r="R22" s="50"/>
      <c r="S22" s="50"/>
      <c r="T22" s="50"/>
      <c r="U22" s="50"/>
      <c r="V22" s="50"/>
      <c r="W22" s="50"/>
      <c r="X22" s="50"/>
      <c r="Y22" s="103"/>
    </row>
    <row r="23" spans="1:25" s="72" customFormat="1" ht="45" x14ac:dyDescent="0.2">
      <c r="A23" s="84" t="s">
        <v>107</v>
      </c>
      <c r="B23" s="85" t="s">
        <v>108</v>
      </c>
      <c r="C23" s="85" t="s">
        <v>109</v>
      </c>
      <c r="D23" s="85" t="s">
        <v>6</v>
      </c>
      <c r="E23" s="85" t="s">
        <v>7</v>
      </c>
      <c r="F23" s="85" t="s">
        <v>10</v>
      </c>
      <c r="G23" s="85" t="s">
        <v>151</v>
      </c>
      <c r="H23" s="85" t="s">
        <v>136</v>
      </c>
      <c r="I23" s="85" t="s">
        <v>137</v>
      </c>
      <c r="J23" s="85" t="s">
        <v>110</v>
      </c>
      <c r="K23" s="85" t="s">
        <v>111</v>
      </c>
      <c r="L23" s="85" t="s">
        <v>2</v>
      </c>
      <c r="M23" s="85" t="s">
        <v>101</v>
      </c>
      <c r="N23" s="85" t="s">
        <v>112</v>
      </c>
      <c r="O23" s="85" t="s">
        <v>113</v>
      </c>
      <c r="P23" s="85" t="s">
        <v>114</v>
      </c>
      <c r="Q23" s="85" t="s">
        <v>115</v>
      </c>
      <c r="R23" s="85" t="s">
        <v>116</v>
      </c>
      <c r="S23" s="85" t="s">
        <v>117</v>
      </c>
      <c r="T23" s="85" t="s">
        <v>118</v>
      </c>
      <c r="U23" s="85" t="s">
        <v>119</v>
      </c>
      <c r="V23" s="85" t="s">
        <v>120</v>
      </c>
      <c r="W23" s="85" t="s">
        <v>104</v>
      </c>
      <c r="X23" s="86" t="s">
        <v>121</v>
      </c>
      <c r="Y23" s="85" t="s">
        <v>106</v>
      </c>
    </row>
    <row r="24" spans="1:25" x14ac:dyDescent="0.2">
      <c r="A24" s="18"/>
      <c r="B24" s="4"/>
      <c r="C24" s="4"/>
      <c r="D24" s="5"/>
      <c r="E24" s="5"/>
      <c r="F24" s="5"/>
      <c r="G24" s="8">
        <f>D24+E24+F24</f>
        <v>0</v>
      </c>
      <c r="H24" s="5"/>
      <c r="I24" s="5"/>
      <c r="J24" s="5"/>
      <c r="K24" s="4"/>
      <c r="L24" s="6"/>
      <c r="M24" s="4" t="s">
        <v>0</v>
      </c>
      <c r="N24" s="4"/>
      <c r="O24" s="12"/>
      <c r="P24" s="4"/>
      <c r="Q24" s="4"/>
      <c r="R24" s="4"/>
      <c r="S24" s="12"/>
      <c r="T24" s="4"/>
      <c r="U24" s="4"/>
      <c r="V24" s="4"/>
      <c r="W24" s="7"/>
      <c r="X24" s="19">
        <f>C24*J24/1000*L24/1000</f>
        <v>0</v>
      </c>
      <c r="Y24" s="101"/>
    </row>
    <row r="25" spans="1:25" x14ac:dyDescent="0.2">
      <c r="A25" s="18"/>
      <c r="B25" s="4"/>
      <c r="C25" s="4"/>
      <c r="D25" s="5"/>
      <c r="E25" s="5"/>
      <c r="F25" s="5"/>
      <c r="G25" s="8">
        <f t="shared" ref="G25:G32" si="0">D25+E25+F25</f>
        <v>0</v>
      </c>
      <c r="H25" s="5"/>
      <c r="I25" s="5"/>
      <c r="J25" s="5"/>
      <c r="K25" s="4"/>
      <c r="L25" s="6"/>
      <c r="M25" s="4" t="s">
        <v>0</v>
      </c>
      <c r="N25" s="4"/>
      <c r="O25" s="13"/>
      <c r="P25" s="4"/>
      <c r="Q25" s="4"/>
      <c r="R25" s="4"/>
      <c r="S25" s="13"/>
      <c r="T25" s="4"/>
      <c r="U25" s="4"/>
      <c r="V25" s="4"/>
      <c r="W25" s="7"/>
      <c r="X25" s="19">
        <f>C25*J25/1000*L25/1000</f>
        <v>0</v>
      </c>
      <c r="Y25" s="101"/>
    </row>
    <row r="26" spans="1:25" x14ac:dyDescent="0.2">
      <c r="A26" s="18"/>
      <c r="B26" s="4"/>
      <c r="C26" s="4"/>
      <c r="D26" s="5"/>
      <c r="E26" s="5"/>
      <c r="F26" s="5"/>
      <c r="G26" s="8">
        <f t="shared" ref="G26" si="1">D26+E26+F26</f>
        <v>0</v>
      </c>
      <c r="H26" s="5"/>
      <c r="I26" s="5"/>
      <c r="J26" s="5"/>
      <c r="K26" s="4"/>
      <c r="L26" s="6"/>
      <c r="M26" s="4" t="s">
        <v>0</v>
      </c>
      <c r="N26" s="4"/>
      <c r="O26" s="12"/>
      <c r="P26" s="4"/>
      <c r="Q26" s="4"/>
      <c r="R26" s="4"/>
      <c r="S26" s="12"/>
      <c r="T26" s="4"/>
      <c r="U26" s="4"/>
      <c r="V26" s="4"/>
      <c r="W26" s="7"/>
      <c r="X26" s="19">
        <f t="shared" ref="X26" si="2">C26*J26/1000*L26/1000</f>
        <v>0</v>
      </c>
      <c r="Y26" s="101"/>
    </row>
    <row r="27" spans="1:25" x14ac:dyDescent="0.2">
      <c r="A27" s="18"/>
      <c r="B27" s="4"/>
      <c r="C27" s="4"/>
      <c r="D27" s="5"/>
      <c r="E27" s="5"/>
      <c r="F27" s="5"/>
      <c r="G27" s="8">
        <f t="shared" si="0"/>
        <v>0</v>
      </c>
      <c r="H27" s="5"/>
      <c r="I27" s="5"/>
      <c r="J27" s="5"/>
      <c r="K27" s="4"/>
      <c r="L27" s="6"/>
      <c r="M27" s="4" t="s">
        <v>0</v>
      </c>
      <c r="N27" s="4"/>
      <c r="O27" s="13"/>
      <c r="P27" s="4"/>
      <c r="Q27" s="4"/>
      <c r="R27" s="4"/>
      <c r="S27" s="13"/>
      <c r="T27" s="4"/>
      <c r="U27" s="4"/>
      <c r="V27" s="4"/>
      <c r="W27" s="7"/>
      <c r="X27" s="19">
        <f>C27*J27/1000*L27/1000</f>
        <v>0</v>
      </c>
      <c r="Y27" s="101"/>
    </row>
    <row r="28" spans="1:25" x14ac:dyDescent="0.2">
      <c r="A28" s="18"/>
      <c r="B28" s="4"/>
      <c r="C28" s="4"/>
      <c r="D28" s="5"/>
      <c r="E28" s="5"/>
      <c r="F28" s="5"/>
      <c r="G28" s="8">
        <f>D28+E28+F28</f>
        <v>0</v>
      </c>
      <c r="H28" s="5"/>
      <c r="I28" s="5"/>
      <c r="J28" s="5"/>
      <c r="K28" s="4"/>
      <c r="L28" s="6"/>
      <c r="M28" s="4" t="s">
        <v>0</v>
      </c>
      <c r="N28" s="4"/>
      <c r="O28" s="12"/>
      <c r="P28" s="4"/>
      <c r="Q28" s="4"/>
      <c r="R28" s="4"/>
      <c r="S28" s="12"/>
      <c r="T28" s="4"/>
      <c r="U28" s="4"/>
      <c r="V28" s="4"/>
      <c r="W28" s="7"/>
      <c r="X28" s="19">
        <f t="shared" ref="X28:X32" si="3">C28*J28/1000*L28/1000</f>
        <v>0</v>
      </c>
      <c r="Y28" s="101"/>
    </row>
    <row r="29" spans="1:25" x14ac:dyDescent="0.2">
      <c r="A29" s="18"/>
      <c r="B29" s="4"/>
      <c r="C29" s="4"/>
      <c r="D29" s="5"/>
      <c r="E29" s="5"/>
      <c r="F29" s="5"/>
      <c r="G29" s="8">
        <f t="shared" si="0"/>
        <v>0</v>
      </c>
      <c r="H29" s="5"/>
      <c r="I29" s="5"/>
      <c r="J29" s="5"/>
      <c r="K29" s="4"/>
      <c r="L29" s="6"/>
      <c r="M29" s="4" t="s">
        <v>0</v>
      </c>
      <c r="N29" s="4"/>
      <c r="O29" s="12"/>
      <c r="P29" s="4"/>
      <c r="Q29" s="4"/>
      <c r="R29" s="4"/>
      <c r="S29" s="12"/>
      <c r="T29" s="4"/>
      <c r="U29" s="4"/>
      <c r="V29" s="4"/>
      <c r="W29" s="7"/>
      <c r="X29" s="19">
        <f t="shared" si="3"/>
        <v>0</v>
      </c>
      <c r="Y29" s="101"/>
    </row>
    <row r="30" spans="1:25" x14ac:dyDescent="0.2">
      <c r="A30" s="18"/>
      <c r="B30" s="4"/>
      <c r="C30" s="4"/>
      <c r="D30" s="5"/>
      <c r="E30" s="5"/>
      <c r="F30" s="5"/>
      <c r="G30" s="8">
        <f t="shared" si="0"/>
        <v>0</v>
      </c>
      <c r="H30" s="5"/>
      <c r="I30" s="5"/>
      <c r="J30" s="5"/>
      <c r="K30" s="4"/>
      <c r="L30" s="6"/>
      <c r="M30" s="4" t="s">
        <v>0</v>
      </c>
      <c r="N30" s="4"/>
      <c r="O30" s="12"/>
      <c r="P30" s="4"/>
      <c r="Q30" s="4"/>
      <c r="R30" s="4"/>
      <c r="S30" s="12"/>
      <c r="T30" s="4"/>
      <c r="U30" s="4"/>
      <c r="V30" s="4"/>
      <c r="W30" s="7"/>
      <c r="X30" s="19">
        <f t="shared" si="3"/>
        <v>0</v>
      </c>
      <c r="Y30" s="101"/>
    </row>
    <row r="31" spans="1:25" x14ac:dyDescent="0.2">
      <c r="A31" s="18"/>
      <c r="B31" s="4"/>
      <c r="C31" s="4"/>
      <c r="D31" s="5"/>
      <c r="E31" s="5"/>
      <c r="F31" s="5"/>
      <c r="G31" s="8">
        <f t="shared" si="0"/>
        <v>0</v>
      </c>
      <c r="H31" s="5"/>
      <c r="I31" s="5"/>
      <c r="J31" s="5"/>
      <c r="K31" s="4"/>
      <c r="L31" s="6"/>
      <c r="M31" s="4" t="s">
        <v>0</v>
      </c>
      <c r="N31" s="4"/>
      <c r="O31" s="12"/>
      <c r="P31" s="4"/>
      <c r="Q31" s="4"/>
      <c r="R31" s="4"/>
      <c r="S31" s="12"/>
      <c r="T31" s="4"/>
      <c r="U31" s="4"/>
      <c r="V31" s="4"/>
      <c r="W31" s="7"/>
      <c r="X31" s="19">
        <f t="shared" si="3"/>
        <v>0</v>
      </c>
      <c r="Y31" s="101"/>
    </row>
    <row r="32" spans="1:25" x14ac:dyDescent="0.2">
      <c r="A32" s="18"/>
      <c r="B32" s="4"/>
      <c r="C32" s="4"/>
      <c r="D32" s="5"/>
      <c r="E32" s="5"/>
      <c r="F32" s="5"/>
      <c r="G32" s="8">
        <f t="shared" si="0"/>
        <v>0</v>
      </c>
      <c r="H32" s="5"/>
      <c r="I32" s="5"/>
      <c r="J32" s="5"/>
      <c r="K32" s="4"/>
      <c r="L32" s="6"/>
      <c r="M32" s="4" t="s">
        <v>0</v>
      </c>
      <c r="N32" s="4"/>
      <c r="O32" s="12"/>
      <c r="P32" s="4"/>
      <c r="Q32" s="4"/>
      <c r="R32" s="4"/>
      <c r="S32" s="12"/>
      <c r="T32" s="4"/>
      <c r="U32" s="4"/>
      <c r="V32" s="4"/>
      <c r="W32" s="7"/>
      <c r="X32" s="19">
        <f t="shared" si="3"/>
        <v>0</v>
      </c>
      <c r="Y32" s="101"/>
    </row>
    <row r="33" spans="1:25" x14ac:dyDescent="0.2">
      <c r="A33" s="20" t="s">
        <v>122</v>
      </c>
      <c r="B33" s="21" t="s">
        <v>1</v>
      </c>
      <c r="C33" s="21">
        <v>0</v>
      </c>
      <c r="D33" s="22">
        <v>300</v>
      </c>
      <c r="E33" s="22">
        <v>500</v>
      </c>
      <c r="F33" s="22">
        <v>300</v>
      </c>
      <c r="G33" s="35">
        <f>D33+E33+F33</f>
        <v>1100</v>
      </c>
      <c r="H33" s="22">
        <v>90</v>
      </c>
      <c r="I33" s="22">
        <v>90</v>
      </c>
      <c r="J33" s="22">
        <v>5000</v>
      </c>
      <c r="K33" s="21">
        <v>100</v>
      </c>
      <c r="L33" s="23">
        <v>1200</v>
      </c>
      <c r="M33" s="21" t="s">
        <v>0</v>
      </c>
      <c r="N33" s="21" t="s">
        <v>3</v>
      </c>
      <c r="O33" s="36">
        <v>0.55000000000000004</v>
      </c>
      <c r="P33" s="21" t="s">
        <v>16</v>
      </c>
      <c r="Q33" s="21" t="s">
        <v>15</v>
      </c>
      <c r="R33" s="21" t="s">
        <v>4</v>
      </c>
      <c r="S33" s="36">
        <v>0.5</v>
      </c>
      <c r="T33" s="21" t="s">
        <v>16</v>
      </c>
      <c r="U33" s="21" t="s">
        <v>15</v>
      </c>
      <c r="V33" s="21" t="s">
        <v>14</v>
      </c>
      <c r="W33" s="25" t="s">
        <v>123</v>
      </c>
      <c r="X33" s="26">
        <f>C33*J33/1000*L33/1000</f>
        <v>0</v>
      </c>
      <c r="Y33" s="25" t="s">
        <v>124</v>
      </c>
    </row>
    <row r="34" spans="1:25" x14ac:dyDescent="0.2">
      <c r="A34" s="27"/>
      <c r="B34" s="28"/>
      <c r="C34" s="28"/>
      <c r="D34" s="29"/>
      <c r="E34" s="29"/>
      <c r="F34" s="29"/>
      <c r="G34" s="37"/>
      <c r="H34" s="29"/>
      <c r="I34" s="29"/>
      <c r="J34" s="29"/>
      <c r="K34" s="28"/>
      <c r="L34" s="28"/>
      <c r="M34" s="28"/>
      <c r="N34" s="28"/>
      <c r="O34" s="28"/>
      <c r="P34" s="28"/>
      <c r="Q34" s="28"/>
      <c r="R34" s="28"/>
      <c r="S34" s="28"/>
      <c r="T34" s="28"/>
      <c r="U34" s="28"/>
      <c r="V34" s="28"/>
      <c r="W34" s="38" t="s">
        <v>125</v>
      </c>
      <c r="X34" s="30">
        <f>SUBTOTAL(109,Table6[Totaal
Q×L×M '[m²']])</f>
        <v>0</v>
      </c>
      <c r="Y34" s="28"/>
    </row>
    <row r="35" spans="1:25" x14ac:dyDescent="0.2">
      <c r="A35" s="49"/>
      <c r="C35" s="51"/>
      <c r="W35" s="52"/>
      <c r="X35" s="53"/>
    </row>
    <row r="36" spans="1:25" x14ac:dyDescent="0.2">
      <c r="W36" s="52"/>
      <c r="X36" s="53"/>
    </row>
    <row r="37" spans="1:25" x14ac:dyDescent="0.2">
      <c r="W37" s="52"/>
      <c r="X37" s="53"/>
    </row>
    <row r="38" spans="1:25" ht="15" x14ac:dyDescent="0.25">
      <c r="A38" s="46" t="s">
        <v>75</v>
      </c>
      <c r="X38" s="54"/>
    </row>
    <row r="39" spans="1:25" ht="14.25" customHeight="1" x14ac:dyDescent="0.2"/>
    <row r="40" spans="1:25" ht="15" x14ac:dyDescent="0.25">
      <c r="A40" s="45" t="s">
        <v>126</v>
      </c>
      <c r="K40" s="45" t="s">
        <v>199</v>
      </c>
      <c r="X40" s="54"/>
    </row>
    <row r="42" spans="1:25" x14ac:dyDescent="0.2">
      <c r="A42" s="45" t="s">
        <v>87</v>
      </c>
    </row>
    <row r="43" spans="1:25" x14ac:dyDescent="0.2">
      <c r="A43" s="45" t="s">
        <v>127</v>
      </c>
    </row>
    <row r="44" spans="1:25" ht="14.25" customHeight="1" x14ac:dyDescent="0.2"/>
    <row r="45" spans="1:25" ht="14.25" customHeight="1" x14ac:dyDescent="0.25">
      <c r="B45" s="47" t="s">
        <v>78</v>
      </c>
      <c r="C45" s="45" t="s">
        <v>79</v>
      </c>
      <c r="X45" s="54"/>
    </row>
    <row r="46" spans="1:25" ht="14.25" customHeight="1" x14ac:dyDescent="0.25">
      <c r="B46" s="7" t="s">
        <v>80</v>
      </c>
      <c r="C46" s="55" t="s">
        <v>81</v>
      </c>
      <c r="D46" s="55"/>
      <c r="E46" s="55"/>
      <c r="X46" s="54"/>
    </row>
    <row r="47" spans="1:25" ht="14.25" customHeight="1" x14ac:dyDescent="0.25">
      <c r="B47" s="56" t="s">
        <v>80</v>
      </c>
      <c r="C47" s="57" t="s">
        <v>82</v>
      </c>
      <c r="D47" s="57"/>
      <c r="E47" s="57"/>
      <c r="X47" s="54"/>
    </row>
    <row r="48" spans="1:25" ht="14.25" customHeight="1" x14ac:dyDescent="0.25">
      <c r="B48" s="58" t="s">
        <v>80</v>
      </c>
      <c r="C48" s="59" t="s">
        <v>83</v>
      </c>
      <c r="D48" s="59"/>
      <c r="E48" s="59"/>
      <c r="X48" s="54"/>
    </row>
    <row r="49" spans="1:24" ht="15" x14ac:dyDescent="0.25">
      <c r="B49" s="60" t="s">
        <v>84</v>
      </c>
      <c r="C49" s="61" t="s">
        <v>85</v>
      </c>
      <c r="D49" s="61"/>
      <c r="E49" s="61"/>
      <c r="X49" s="54"/>
    </row>
    <row r="50" spans="1:24" x14ac:dyDescent="0.2">
      <c r="K50" s="129" t="s">
        <v>69</v>
      </c>
    </row>
    <row r="51" spans="1:24" ht="15" x14ac:dyDescent="0.25">
      <c r="A51" s="46" t="s">
        <v>128</v>
      </c>
      <c r="X51" s="54"/>
    </row>
    <row r="53" spans="1:24" ht="15" x14ac:dyDescent="0.25">
      <c r="A53"/>
      <c r="B53" s="62" t="s">
        <v>210</v>
      </c>
      <c r="X53" s="54"/>
    </row>
    <row r="54" spans="1:24" x14ac:dyDescent="0.2">
      <c r="A54"/>
      <c r="B54" s="62" t="s">
        <v>211</v>
      </c>
    </row>
    <row r="55" spans="1:24" x14ac:dyDescent="0.2">
      <c r="A55"/>
      <c r="B55" s="62" t="s">
        <v>212</v>
      </c>
    </row>
    <row r="56" spans="1:24" x14ac:dyDescent="0.2">
      <c r="A56"/>
    </row>
    <row r="57" spans="1:24" x14ac:dyDescent="0.2">
      <c r="A57"/>
      <c r="B57" s="62" t="s">
        <v>213</v>
      </c>
    </row>
    <row r="58" spans="1:24" x14ac:dyDescent="0.2">
      <c r="B58" s="62"/>
    </row>
    <row r="59" spans="1:24" x14ac:dyDescent="0.2">
      <c r="B59" s="62"/>
    </row>
    <row r="60" spans="1:24" ht="15" x14ac:dyDescent="0.25">
      <c r="A60" s="63" t="s">
        <v>152</v>
      </c>
      <c r="B60" s="64"/>
      <c r="C60" s="64"/>
      <c r="D60" s="64"/>
      <c r="E60" s="64"/>
      <c r="F60" s="64"/>
    </row>
    <row r="61" spans="1:24" x14ac:dyDescent="0.2">
      <c r="A61" s="64"/>
      <c r="B61" s="64"/>
      <c r="C61" s="64"/>
      <c r="D61" s="64"/>
      <c r="E61" s="64"/>
      <c r="F61" s="64"/>
    </row>
    <row r="62" spans="1:24" x14ac:dyDescent="0.2">
      <c r="A62" s="64" t="s">
        <v>153</v>
      </c>
      <c r="C62" s="64"/>
      <c r="D62" s="64"/>
      <c r="E62" s="64"/>
      <c r="F62" s="64"/>
    </row>
    <row r="64" spans="1:24" x14ac:dyDescent="0.2">
      <c r="B64" s="65" t="s">
        <v>5</v>
      </c>
      <c r="C64" s="65" t="s">
        <v>6</v>
      </c>
      <c r="D64" s="65" t="s">
        <v>7</v>
      </c>
      <c r="E64" s="65" t="s">
        <v>10</v>
      </c>
      <c r="F64" s="65" t="s">
        <v>13</v>
      </c>
      <c r="G64" s="65" t="s">
        <v>12</v>
      </c>
    </row>
    <row r="65" spans="2:7" x14ac:dyDescent="0.2">
      <c r="B65" s="66">
        <v>100</v>
      </c>
      <c r="C65" s="66">
        <v>300</v>
      </c>
      <c r="D65" s="66">
        <v>500</v>
      </c>
      <c r="E65" s="66">
        <v>300</v>
      </c>
      <c r="F65" s="8">
        <f>C65+D65+E65</f>
        <v>1100</v>
      </c>
      <c r="G65" s="66">
        <v>1200</v>
      </c>
    </row>
    <row r="66" spans="2:7" x14ac:dyDescent="0.2">
      <c r="B66" s="67" t="s">
        <v>8</v>
      </c>
      <c r="C66" s="67">
        <f>$B$65+150</f>
        <v>250</v>
      </c>
      <c r="D66" s="67">
        <f>2*($B$65+150)</f>
        <v>500</v>
      </c>
      <c r="E66" s="67">
        <f>$B$65+150</f>
        <v>250</v>
      </c>
      <c r="F66" s="67">
        <f t="shared" ref="F66" si="4">C66+D66+E66</f>
        <v>1000</v>
      </c>
    </row>
    <row r="67" spans="2:7" x14ac:dyDescent="0.2">
      <c r="B67" s="68" t="s">
        <v>9</v>
      </c>
      <c r="C67" s="68">
        <f>F67-D66-E66</f>
        <v>390</v>
      </c>
      <c r="D67" s="68">
        <f>F67-C66-E66</f>
        <v>640</v>
      </c>
      <c r="E67" s="68">
        <f>F67-D66-E66</f>
        <v>390</v>
      </c>
      <c r="F67" s="68">
        <f>G65-G67</f>
        <v>1140</v>
      </c>
      <c r="G67" s="51">
        <v>60</v>
      </c>
    </row>
  </sheetData>
  <sheetProtection sheet="1" insertRows="0" deleteRows="0"/>
  <dataConsolidate/>
  <mergeCells count="7">
    <mergeCell ref="Q15:S18"/>
    <mergeCell ref="S21:V21"/>
    <mergeCell ref="O21:R21"/>
    <mergeCell ref="A21:C21"/>
    <mergeCell ref="J21:L21"/>
    <mergeCell ref="M21:N21"/>
    <mergeCell ref="D21:I21"/>
  </mergeCells>
  <conditionalFormatting sqref="A24:W33">
    <cfRule type="expression" dxfId="85" priority="2">
      <formula>OR(A24="")</formula>
    </cfRule>
  </conditionalFormatting>
  <conditionalFormatting sqref="B65">
    <cfRule type="expression" dxfId="84" priority="29">
      <formula>NOT(OR(B65=50,B65=60,B65=80,B65=100,B65=120,B65=133,B65=150,B65=172,B65=200,B65=220,B65=240,B65=250))</formula>
    </cfRule>
  </conditionalFormatting>
  <conditionalFormatting sqref="C24:C33">
    <cfRule type="cellIs" dxfId="83" priority="34" operator="lessThan">
      <formula>0</formula>
    </cfRule>
  </conditionalFormatting>
  <conditionalFormatting sqref="C65">
    <cfRule type="expression" dxfId="82" priority="28">
      <formula>NOT(AND(C65&gt;=B65+150,C65&lt;=1000))</formula>
    </cfRule>
  </conditionalFormatting>
  <conditionalFormatting sqref="D24:D33">
    <cfRule type="expression" dxfId="81" priority="42">
      <formula>NOT(AND(D24&gt;=K24+150,D24&lt;=L24-60-K24-150,G24&lt;=L24-60,K24&gt;0,L24&gt;0))</formula>
    </cfRule>
  </conditionalFormatting>
  <conditionalFormatting sqref="D65">
    <cfRule type="expression" dxfId="80" priority="27">
      <formula>NOT(AND(D65&gt;=2*(B65+150),D65&lt;=1000))</formula>
    </cfRule>
  </conditionalFormatting>
  <conditionalFormatting sqref="E24:E33">
    <cfRule type="expression" dxfId="79" priority="49">
      <formula>NOT(AND(E24&gt;=2*(K24+150),E24&lt;=L24-60-2*(K24+150),G24&lt;=L24-60,K24&gt;0,L24&gt;0))</formula>
    </cfRule>
  </conditionalFormatting>
  <conditionalFormatting sqref="E65">
    <cfRule type="expression" dxfId="78" priority="26">
      <formula>NOT(AND(E65&gt;=B65+150,E65&lt;=1000))</formula>
    </cfRule>
  </conditionalFormatting>
  <conditionalFormatting sqref="F24:F33">
    <cfRule type="expression" dxfId="77" priority="30">
      <formula>NOT(AND(F24&gt;=K24+150,F24&lt;=L24-60-K24-150,G24&lt;=L24-60,K24&gt;0,L24&gt;0))</formula>
    </cfRule>
  </conditionalFormatting>
  <conditionalFormatting sqref="F65">
    <cfRule type="expression" dxfId="76" priority="25">
      <formula>NOT(AND(F65&gt;=4*(B65+150),F65&lt;=3*1000))</formula>
    </cfRule>
  </conditionalFormatting>
  <conditionalFormatting sqref="G24:G33">
    <cfRule type="expression" dxfId="75" priority="35">
      <formula>NOT(OR(AND(G24&gt;=4*(K24+150),G24&lt;=L24-60,D24&gt;0,E24&gt;0,F24&gt;0),G24=0))</formula>
    </cfRule>
  </conditionalFormatting>
  <conditionalFormatting sqref="G65">
    <cfRule type="cellIs" dxfId="74" priority="24" operator="notBetween">
      <formula>600</formula>
      <formula>1200</formula>
    </cfRule>
  </conditionalFormatting>
  <conditionalFormatting sqref="H24:I33">
    <cfRule type="cellIs" dxfId="73" priority="11" operator="notBetween">
      <formula>90</formula>
      <formula>175</formula>
    </cfRule>
  </conditionalFormatting>
  <conditionalFormatting sqref="J24:J33">
    <cfRule type="cellIs" dxfId="72" priority="31" operator="lessThan">
      <formula>2000</formula>
    </cfRule>
    <cfRule type="cellIs" dxfId="71" priority="32" operator="notBetween">
      <formula>2000</formula>
      <formula>10000</formula>
    </cfRule>
  </conditionalFormatting>
  <conditionalFormatting sqref="K24:K33">
    <cfRule type="expression" dxfId="70" priority="4">
      <formula>AND(OR(D24&gt;0,E24&gt;0,F24&gt;0),K24=0)</formula>
    </cfRule>
    <cfRule type="expression" dxfId="69" priority="17">
      <formula>OR(AND(N24="Power T",OR(K24=220)))</formula>
    </cfRule>
    <cfRule type="expression" dxfId="68" priority="18">
      <formula>OR(AND(N24="Power T",OR(K24=50)),AND(N24="Power S",OR(K24=220,K24=250)),AND(N24="Perform R",OR(K24=50,K24=220,K24=250)),AND(N24="Perform C",OR(K24=220,K24=250)))</formula>
    </cfRule>
    <cfRule type="expression" dxfId="67" priority="19">
      <formula>NOT(OR(K24=50,K24=60,K24=80,K24=100,K24=120,K24=133,K24=150,K24=172,K24=200,K24=220,K24=240,K24=250))</formula>
    </cfRule>
  </conditionalFormatting>
  <conditionalFormatting sqref="L24:L33">
    <cfRule type="expression" dxfId="66" priority="7">
      <formula>AND(OR(D24&gt;0,E24&gt;0,F24&gt;0),L24=0)</formula>
    </cfRule>
    <cfRule type="cellIs" dxfId="65" priority="46" operator="notBetween">
      <formula>600</formula>
      <formula>1200</formula>
    </cfRule>
  </conditionalFormatting>
  <conditionalFormatting sqref="M24:M33">
    <cfRule type="expression" dxfId="64" priority="15">
      <formula>NOT(OR(M24="FTV",M24=""))</formula>
    </cfRule>
  </conditionalFormatting>
  <conditionalFormatting sqref="N24:N33">
    <cfRule type="expression" dxfId="63" priority="12">
      <formula>OR(AND(N24="Power T",OR(K24=220)))</formula>
    </cfRule>
    <cfRule type="expression" dxfId="62" priority="13">
      <formula>OR(AND(N24="Power T",OR(K24=50)),AND(N24="Power S",OR(K24=220,K24=250)),AND(N24="Perform R",OR(K24=50,K24=220,K24=250)),AND(N24="Perform C",OR(K24=220,K24=250)))</formula>
    </cfRule>
    <cfRule type="expression" dxfId="61" priority="14">
      <formula>NOT(OR(N24="Power T",N24="Power S",N24="Perform R",N24="Perform C"))</formula>
    </cfRule>
  </conditionalFormatting>
  <conditionalFormatting sqref="P24:P33 T24:T33">
    <cfRule type="expression" dxfId="60" priority="23">
      <formula>NOT(OR(P24="SP 25",P24="SP 25",P24="PVDF 25",P24="PVDF 35",P24="PUR 50",P24="PVCF 150",P24="HPS 200",P24="PRISMA",P24="PRISMA ELEMENTS",P24="Inox 304",P24="Inox 316L",P24="Inox 316"))</formula>
    </cfRule>
  </conditionalFormatting>
  <conditionalFormatting sqref="R24:R33">
    <cfRule type="expression" dxfId="59" priority="44">
      <formula>NOT(OR(R24="M",R24="M8"))</formula>
    </cfRule>
  </conditionalFormatting>
  <conditionalFormatting sqref="V24:V33">
    <cfRule type="expression" dxfId="58" priority="43">
      <formula>NOT(OR(V24="S",V24="V",V24="V2",V24="G",V24="M2"))</formula>
    </cfRule>
  </conditionalFormatting>
  <conditionalFormatting sqref="Y33">
    <cfRule type="expression" dxfId="57" priority="1">
      <formula>OR(Y33="")</formula>
    </cfRule>
  </conditionalFormatting>
  <dataValidations count="17">
    <dataValidation type="whole" errorStyle="information" allowBlank="1" errorTitle="Wrong length" error="Insert length (whole number)_x000a_2000 to 8000 mm" sqref="J24 J33" xr:uid="{4465AA2D-6D67-4F5A-89B1-C242EC881C64}">
      <formula1>2000</formula1>
      <formula2>10000</formula2>
    </dataValidation>
    <dataValidation type="list" allowBlank="1" sqref="B65 K24:K33" xr:uid="{001EB016-234A-449F-91E1-73F779D7EBBA}">
      <formula1>"50,60,80,100,120,133,150,172,200,220,240,250"</formula1>
    </dataValidation>
    <dataValidation type="whole" allowBlank="1" showInputMessage="1" showErrorMessage="1" sqref="G65" xr:uid="{7F0442E3-49F9-4A35-9B52-7505B0F44DD2}">
      <formula1>600</formula1>
      <formula2>1200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1200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4:V33" xr:uid="{0B88E558-0538-4B29-B808-DF83E1C95A34}">
      <formula1>"S,V,V2,G,M2"</formula1>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T24:T33 P24:P33" xr:uid="{39178C76-67A1-4927-AA38-BD76858D1ECC}">
      <formula1>"SP 25,SP 25,PVDF 25,PVDF 35,PUR 50,PVCF 150,HPS 200,PRISMA,PRISMA ELEMENTS,Inox 304,Inox 316L,Inox 316"</formula1>
    </dataValidation>
    <dataValidation type="list" allowBlank="1" sqref="M24:M32" xr:uid="{482725EF-7586-45CE-9865-15D8E980CA55}">
      <formula1>"FTV"</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howInputMessage="1" showErrorMessage="1" sqref="Y24:Y33" xr:uid="{A9DB3AB2-480D-40C3-A961-BE6DC2ED7889}">
      <formula1>"Priority A, Priority B, Priority C"</formula1>
    </dataValidation>
  </dataValidations>
  <hyperlinks>
    <hyperlink ref="B55" r:id="rId1" tooltip="Download" display="https://www.trimo-group.com/files/downloads/Trimoterm Fireproof Panels Brochure.pdf" xr:uid="{7C35AF5F-07F1-4B0B-8E7C-76C5C194745A}"/>
    <hyperlink ref="B57" r:id="rId2" display="pack" xr:uid="{1ED72064-0FC0-4C9B-A95D-62A1B341C325}"/>
    <hyperlink ref="B53" r:id="rId3" tooltip="Download" display="https://www.trimo-group.com/files/downloads/Trimoterm Technical Specification.pdf" xr:uid="{077F31B2-E501-43A6-9A9D-1EDA1A2FD923}"/>
    <hyperlink ref="B54" r:id="rId4" xr:uid="{50DF9568-C637-4ABB-858D-8ECC0A92CCB3}"/>
  </hyperlinks>
  <pageMargins left="0.39370078740157483" right="0.39370078740157483" top="0.39370078740157483" bottom="0.39370078740157483" header="0.31496062992125984" footer="0.31496062992125984"/>
  <pageSetup paperSize="9" scale="44" pageOrder="overThenDown" orientation="landscape" r:id="rId5"/>
  <ignoredErrors>
    <ignoredError sqref="A2:B2 A19:XFD20 A15:P15 T15:XFD15 A16:P16 T16:XFD18 A41:XFD41 B40:J40 L40:XFD40 A52:XFD52 A50:J50 L50:XFD50 A4:XFD4 A3:B3 D3 F3:XFD3 C56:XFD56 C53:XFD53 C54:XFD54 C55:XFD55 A58:XFD59 C57:XFD57 A39:XFD39 B38:XFD38 A49 A45 D45:XFD45 A46 D46:XFD46 A47 D47:XFD47 A48 D48:XFD48 D49:XFD49 A44:XFD44 B42:XFD42 A1:B1 D1:XFD1 A10:XFD11 B5:XFD5 B6:XFD6 B7:XFD7 B8:XFD8 B9:XFD9 B14:XFD14 B12:XFD12 B13:XFD13 A18:P18 B17:P17 A22:XFD22 B21:C21 K21:L21 N21 A35:XFD37 P21:R21 T21:V21 Z21:XFD21 Z23:XFD23 A24:L24 N24:XFD24 A25:L25 N25:XFD25 A26:L26 N26:XFD26 A27:L27 N27:XFD27 A28:L28 N28:XFD28 A29:L29 N29:XFD29 A30:L30 N30:XFD30 A31:L31 N31:XFD31 A32:L32 N32:XFD32 C33:L33 O33 S33 X33 Z33:XFD33 A34:V34 X34:XFD34 B43:XFD43 B51:XFD51 E21:I21 A65:XFD65 A64 H64:XFD64 A68:XFD1048576 A66 C66:XFD66 A67 C67:XFD67 D2:XFD2 A61:XFD61 B60:XFD60 A63:XFD63 B62:XFD62" unlockedFormula="1"/>
  </ignoredErrors>
  <drawing r:id="rId6"/>
  <legacyDrawing r:id="rId7"/>
  <tableParts count="1">
    <tablePart r:id="rId8"/>
  </tableParts>
  <extLst>
    <ext xmlns:x14="http://schemas.microsoft.com/office/spreadsheetml/2009/9/main" uri="{78C0D931-6437-407d-A8EE-F0AAD7539E65}">
      <x14:conditionalFormattings>
        <x14:conditionalFormatting xmlns:xm="http://schemas.microsoft.com/office/excel/2006/main">
          <x14:cfRule type="expression" priority="22" id="{00000000-000E-0000-0700-000014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9" id="{EEFB86C6-8B59-443A-9B8A-7CCC4DE84F79}">
            <xm:f>COUNTIF(List_Values!$A$2:$A$11,S24)=0</xm:f>
            <x14:dxf>
              <fill>
                <patternFill>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xr:uid="{00AB9B1F-5D8D-4D1A-B0BB-7599AA4307CB}">
          <x14:formula1>
            <xm:f>List_Values!$A$2:$A$11</xm:f>
          </x14:formula1>
          <xm:sqref>S24:S33 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3C7CA-440C-45DE-BA09-D0630B1B7ADF}">
  <sheetPr codeName="Sheet9"/>
  <dimension ref="A1:H50"/>
  <sheetViews>
    <sheetView topLeftCell="A34" workbookViewId="0">
      <selection activeCell="H52" sqref="H52"/>
    </sheetView>
  </sheetViews>
  <sheetFormatPr defaultRowHeight="14.25" x14ac:dyDescent="0.2"/>
  <cols>
    <col min="1" max="1" width="18.875" customWidth="1"/>
    <col min="4" max="4" width="19.125" customWidth="1"/>
    <col min="5" max="5" width="25.625" customWidth="1"/>
  </cols>
  <sheetData>
    <row r="1" spans="1:5" x14ac:dyDescent="0.2">
      <c r="A1" t="s">
        <v>154</v>
      </c>
    </row>
    <row r="2" spans="1:5" ht="19.5" customHeight="1" thickBot="1" x14ac:dyDescent="0.25">
      <c r="A2">
        <v>0.45</v>
      </c>
      <c r="D2" t="s">
        <v>155</v>
      </c>
    </row>
    <row r="3" spans="1:5" ht="19.5" customHeight="1" thickBot="1" x14ac:dyDescent="0.25">
      <c r="A3">
        <v>0.5</v>
      </c>
      <c r="D3" s="91" t="s">
        <v>156</v>
      </c>
      <c r="E3" s="92" t="s">
        <v>35</v>
      </c>
    </row>
    <row r="4" spans="1:5" ht="19.5" customHeight="1" thickBot="1" x14ac:dyDescent="0.25">
      <c r="A4">
        <v>0.55000000000000004</v>
      </c>
      <c r="D4" s="91" t="s">
        <v>30</v>
      </c>
      <c r="E4" s="92" t="s">
        <v>36</v>
      </c>
    </row>
    <row r="5" spans="1:5" ht="19.5" customHeight="1" thickBot="1" x14ac:dyDescent="0.25">
      <c r="A5">
        <v>0.6</v>
      </c>
      <c r="D5" s="91" t="s">
        <v>31</v>
      </c>
      <c r="E5" s="92" t="s">
        <v>37</v>
      </c>
    </row>
    <row r="6" spans="1:5" ht="19.5" customHeight="1" thickBot="1" x14ac:dyDescent="0.25">
      <c r="A6">
        <v>0.63</v>
      </c>
      <c r="D6" s="91" t="s">
        <v>32</v>
      </c>
      <c r="E6" s="92" t="s">
        <v>27</v>
      </c>
    </row>
    <row r="7" spans="1:5" ht="19.5" customHeight="1" thickBot="1" x14ac:dyDescent="0.25">
      <c r="A7">
        <v>0.65</v>
      </c>
      <c r="D7" s="91" t="s">
        <v>33</v>
      </c>
      <c r="E7" s="92" t="s">
        <v>38</v>
      </c>
    </row>
    <row r="8" spans="1:5" ht="19.5" customHeight="1" thickBot="1" x14ac:dyDescent="0.25">
      <c r="A8">
        <v>0.67500000000000004</v>
      </c>
      <c r="D8" s="91" t="s">
        <v>34</v>
      </c>
      <c r="E8" s="92" t="s">
        <v>39</v>
      </c>
    </row>
    <row r="9" spans="1:5" ht="19.5" customHeight="1" x14ac:dyDescent="0.2">
      <c r="A9">
        <v>0.7</v>
      </c>
    </row>
    <row r="10" spans="1:5" ht="19.5" customHeight="1" thickBot="1" x14ac:dyDescent="0.25">
      <c r="A10">
        <v>0.75</v>
      </c>
      <c r="D10" t="s">
        <v>157</v>
      </c>
    </row>
    <row r="11" spans="1:5" ht="19.5" customHeight="1" thickBot="1" x14ac:dyDescent="0.25">
      <c r="A11">
        <v>0.8</v>
      </c>
      <c r="D11" s="91" t="s">
        <v>156</v>
      </c>
      <c r="E11" s="92" t="s">
        <v>35</v>
      </c>
    </row>
    <row r="12" spans="1:5" ht="19.5" customHeight="1" thickBot="1" x14ac:dyDescent="0.25">
      <c r="D12" s="91" t="s">
        <v>158</v>
      </c>
      <c r="E12" s="92" t="s">
        <v>41</v>
      </c>
    </row>
    <row r="13" spans="1:5" ht="19.5" customHeight="1" thickBot="1" x14ac:dyDescent="0.25">
      <c r="D13" s="91" t="s">
        <v>40</v>
      </c>
      <c r="E13" s="92" t="s">
        <v>37</v>
      </c>
    </row>
    <row r="14" spans="1:5" ht="19.5" customHeight="1" thickBot="1" x14ac:dyDescent="0.25">
      <c r="D14" s="91" t="s">
        <v>42</v>
      </c>
      <c r="E14" s="92" t="s">
        <v>45</v>
      </c>
    </row>
    <row r="15" spans="1:5" ht="19.5" customHeight="1" thickBot="1" x14ac:dyDescent="0.25">
      <c r="D15" s="91" t="s">
        <v>43</v>
      </c>
      <c r="E15" s="92" t="s">
        <v>27</v>
      </c>
    </row>
    <row r="16" spans="1:5" ht="19.5" customHeight="1" thickBot="1" x14ac:dyDescent="0.25">
      <c r="D16" s="91" t="s">
        <v>44</v>
      </c>
      <c r="E16" s="92" t="s">
        <v>38</v>
      </c>
    </row>
    <row r="17" spans="4:5" ht="19.5" customHeight="1" x14ac:dyDescent="0.2"/>
    <row r="18" spans="4:5" ht="19.5" customHeight="1" thickBot="1" x14ac:dyDescent="0.25">
      <c r="D18" t="s">
        <v>159</v>
      </c>
    </row>
    <row r="19" spans="4:5" ht="19.5" customHeight="1" thickBot="1" x14ac:dyDescent="0.25">
      <c r="D19" s="91" t="s">
        <v>156</v>
      </c>
      <c r="E19" s="92" t="s">
        <v>25</v>
      </c>
    </row>
    <row r="20" spans="4:5" ht="19.5" customHeight="1" thickBot="1" x14ac:dyDescent="0.25">
      <c r="D20" s="91" t="s">
        <v>160</v>
      </c>
      <c r="E20" s="92" t="s">
        <v>26</v>
      </c>
    </row>
    <row r="21" spans="4:5" ht="19.5" customHeight="1" thickBot="1" x14ac:dyDescent="0.25">
      <c r="D21" s="91" t="s">
        <v>22</v>
      </c>
      <c r="E21" s="92" t="s">
        <v>27</v>
      </c>
    </row>
    <row r="22" spans="4:5" ht="19.5" customHeight="1" thickBot="1" x14ac:dyDescent="0.25">
      <c r="D22" s="91" t="s">
        <v>33</v>
      </c>
      <c r="E22" s="92" t="s">
        <v>28</v>
      </c>
    </row>
    <row r="23" spans="4:5" ht="19.5" customHeight="1" thickBot="1" x14ac:dyDescent="0.25">
      <c r="D23" s="91" t="s">
        <v>23</v>
      </c>
      <c r="E23" s="92" t="s">
        <v>36</v>
      </c>
    </row>
    <row r="24" spans="4:5" ht="19.5" customHeight="1" thickBot="1" x14ac:dyDescent="0.25">
      <c r="D24" s="91" t="s">
        <v>24</v>
      </c>
      <c r="E24" s="92" t="s">
        <v>29</v>
      </c>
    </row>
    <row r="25" spans="4:5" ht="19.5" customHeight="1" x14ac:dyDescent="0.2"/>
    <row r="26" spans="4:5" ht="19.5" customHeight="1" thickBot="1" x14ac:dyDescent="0.25">
      <c r="D26" t="s">
        <v>161</v>
      </c>
    </row>
    <row r="27" spans="4:5" ht="19.5" customHeight="1" thickBot="1" x14ac:dyDescent="0.25">
      <c r="D27" s="91" t="s">
        <v>156</v>
      </c>
      <c r="E27" s="92" t="s">
        <v>25</v>
      </c>
    </row>
    <row r="28" spans="4:5" ht="19.5" customHeight="1" thickBot="1" x14ac:dyDescent="0.25">
      <c r="D28" s="91" t="s">
        <v>160</v>
      </c>
      <c r="E28" s="92" t="s">
        <v>26</v>
      </c>
    </row>
    <row r="29" spans="4:5" ht="19.5" customHeight="1" thickBot="1" x14ac:dyDescent="0.25">
      <c r="D29" s="91" t="s">
        <v>22</v>
      </c>
      <c r="E29" s="92" t="s">
        <v>27</v>
      </c>
    </row>
    <row r="30" spans="4:5" ht="19.5" customHeight="1" thickBot="1" x14ac:dyDescent="0.25">
      <c r="D30" s="91" t="s">
        <v>33</v>
      </c>
      <c r="E30" s="92" t="s">
        <v>48</v>
      </c>
    </row>
    <row r="31" spans="4:5" ht="19.5" customHeight="1" thickBot="1" x14ac:dyDescent="0.25">
      <c r="D31" s="91" t="s">
        <v>46</v>
      </c>
      <c r="E31" s="92" t="s">
        <v>47</v>
      </c>
    </row>
    <row r="32" spans="4:5" ht="19.5" customHeight="1" x14ac:dyDescent="0.2"/>
    <row r="33" spans="4:5" ht="19.5" customHeight="1" thickBot="1" x14ac:dyDescent="0.25">
      <c r="D33" t="s">
        <v>162</v>
      </c>
    </row>
    <row r="34" spans="4:5" ht="19.5" customHeight="1" thickBot="1" x14ac:dyDescent="0.25">
      <c r="D34" s="91" t="s">
        <v>156</v>
      </c>
      <c r="E34" s="92" t="s">
        <v>35</v>
      </c>
    </row>
    <row r="35" spans="4:5" ht="19.5" customHeight="1" thickBot="1" x14ac:dyDescent="0.25">
      <c r="D35" s="91" t="s">
        <v>49</v>
      </c>
      <c r="E35" s="92" t="s">
        <v>51</v>
      </c>
    </row>
    <row r="36" spans="4:5" ht="19.5" customHeight="1" thickBot="1" x14ac:dyDescent="0.25">
      <c r="D36" s="91" t="s">
        <v>50</v>
      </c>
      <c r="E36" s="92" t="s">
        <v>52</v>
      </c>
    </row>
    <row r="37" spans="4:5" ht="19.5" customHeight="1" thickBot="1" x14ac:dyDescent="0.25">
      <c r="D37" s="91" t="s">
        <v>31</v>
      </c>
      <c r="E37" s="92" t="s">
        <v>29</v>
      </c>
    </row>
    <row r="38" spans="4:5" ht="19.5" customHeight="1" thickBot="1" x14ac:dyDescent="0.25">
      <c r="D38" s="91" t="s">
        <v>22</v>
      </c>
      <c r="E38" s="92" t="s">
        <v>27</v>
      </c>
    </row>
    <row r="39" spans="4:5" ht="19.5" customHeight="1" thickBot="1" x14ac:dyDescent="0.25">
      <c r="D39" s="91" t="s">
        <v>33</v>
      </c>
      <c r="E39" s="92" t="s">
        <v>28</v>
      </c>
    </row>
    <row r="40" spans="4:5" ht="19.5" customHeight="1" x14ac:dyDescent="0.2"/>
    <row r="41" spans="4:5" ht="19.5" customHeight="1" thickBot="1" x14ac:dyDescent="0.25">
      <c r="D41" t="s">
        <v>163</v>
      </c>
    </row>
    <row r="42" spans="4:5" ht="19.5" customHeight="1" thickBot="1" x14ac:dyDescent="0.25">
      <c r="D42" s="91" t="s">
        <v>156</v>
      </c>
      <c r="E42" s="92" t="s">
        <v>53</v>
      </c>
    </row>
    <row r="43" spans="4:5" ht="19.5" customHeight="1" thickBot="1" x14ac:dyDescent="0.25">
      <c r="D43" s="91" t="s">
        <v>50</v>
      </c>
      <c r="E43" s="92" t="s">
        <v>52</v>
      </c>
    </row>
    <row r="44" spans="4:5" ht="19.5" customHeight="1" thickBot="1" x14ac:dyDescent="0.25">
      <c r="D44" s="91" t="s">
        <v>40</v>
      </c>
      <c r="E44" s="92" t="s">
        <v>29</v>
      </c>
    </row>
    <row r="45" spans="4:5" ht="19.5" customHeight="1" thickBot="1" x14ac:dyDescent="0.25">
      <c r="D45" s="91" t="s">
        <v>49</v>
      </c>
      <c r="E45" s="92" t="s">
        <v>55</v>
      </c>
    </row>
    <row r="46" spans="4:5" ht="19.5" customHeight="1" thickBot="1" x14ac:dyDescent="0.25">
      <c r="D46" s="91" t="s">
        <v>42</v>
      </c>
      <c r="E46" s="92" t="s">
        <v>45</v>
      </c>
    </row>
    <row r="47" spans="4:5" ht="19.5" customHeight="1" thickBot="1" x14ac:dyDescent="0.25">
      <c r="D47" s="91" t="s">
        <v>54</v>
      </c>
      <c r="E47" s="92" t="s">
        <v>56</v>
      </c>
    </row>
    <row r="48" spans="4:5" ht="19.5" customHeight="1" x14ac:dyDescent="0.2"/>
    <row r="49" spans="4:8" x14ac:dyDescent="0.2">
      <c r="D49" s="127" t="s">
        <v>200</v>
      </c>
      <c r="E49" s="126" t="s">
        <v>200</v>
      </c>
      <c r="G49" s="128" t="s">
        <v>200</v>
      </c>
      <c r="H49" s="126"/>
    </row>
    <row r="50" spans="4:8" x14ac:dyDescent="0.2">
      <c r="D50" s="127" t="s">
        <v>201</v>
      </c>
      <c r="E50" s="126" t="s">
        <v>202</v>
      </c>
      <c r="G50" s="128" t="s">
        <v>202</v>
      </c>
      <c r="H50" s="126"/>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16</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EC209D-8A38-42A9-BC26-CB54F117BD47}"/>
</file>

<file path=customXml/itemProps2.xml><?xml version="1.0" encoding="utf-8"?>
<ds:datastoreItem xmlns:ds="http://schemas.openxmlformats.org/officeDocument/2006/customXml" ds:itemID="{06296348-CC58-45FD-A1D0-23F6C2BCE7A3}">
  <ds:schemaRefs>
    <ds:schemaRef ds:uri="http://schemas.microsoft.com/office/2006/metadata/properties"/>
    <ds:schemaRef ds:uri="http://www.w3.org/XML/1998/namespace"/>
    <ds:schemaRef ds:uri="http://schemas.microsoft.com/office/2006/documentManagement/types"/>
    <ds:schemaRef ds:uri="http://purl.org/dc/elements/1.1/"/>
    <ds:schemaRef ds:uri="7c683f54-c96c-431a-8ee9-ffc9d4834477"/>
    <ds:schemaRef ds:uri="http://purl.org/dc/terms/"/>
    <ds:schemaRef ds:uri="414a4976-b983-4402-a70a-0a53c0b6b294"/>
    <ds:schemaRef ds:uri="http://schemas.openxmlformats.org/package/2006/metadata/core-properties"/>
    <ds:schemaRef ds:uri="http://purl.org/dc/dcmitype/"/>
    <ds:schemaRef ds:uri="http://schemas.microsoft.com/office/infopath/2007/PartnerControls"/>
  </ds:schemaRefs>
</ds:datastoreItem>
</file>

<file path=customXml/itemProps3.xml><?xml version="1.0" encoding="utf-8"?>
<ds:datastoreItem xmlns:ds="http://schemas.openxmlformats.org/officeDocument/2006/customXml" ds:itemID="{49515CDC-0F31-4C96-B20D-30D16BA490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Instructies</vt:lpstr>
      <vt:lpstr>FTV-paneel</vt:lpstr>
      <vt:lpstr>FTV scherpe L-hoek (dwars)</vt:lpstr>
      <vt:lpstr>FTV scherpe U-hoek (dwars)</vt:lpstr>
      <vt:lpstr>FTV L-hoek (langs)_Snede</vt:lpstr>
      <vt:lpstr>FTV L-hoek (langs)_Volledig</vt:lpstr>
      <vt:lpstr>FTV afgeronde L-hoek (langs)</vt:lpstr>
      <vt:lpstr>FTV afgeronde U-hoek (langs)</vt:lpstr>
      <vt:lpstr>List_Values</vt:lpstr>
      <vt:lpstr>Updates</vt:lpstr>
      <vt:lpstr>'FTV afgeronde L-hoek (langs)'!Print_Area</vt:lpstr>
      <vt:lpstr>'FTV afgeronde U-hoek (langs)'!Print_Area</vt:lpstr>
      <vt:lpstr>'FTV L-hoek (langs)_Snede'!Print_Area</vt:lpstr>
      <vt:lpstr>'FTV L-hoek (langs)_Volledig'!Print_Area</vt:lpstr>
      <vt:lpstr>'FTV scherpe L-hoek (dwars)'!Print_Area</vt:lpstr>
      <vt:lpstr>'FTV scherpe U-hoek (dwars)'!Print_Area</vt:lpstr>
      <vt:lpstr>'FTV-paneel'!Print_Area</vt:lpstr>
      <vt:lpstr>'FTV scherpe L-hoek (dwars)'!Print_Titles</vt:lpstr>
      <vt:lpstr>'FTV-paneel'!Print_Titles</vt:lpstr>
    </vt:vector>
  </TitlesOfParts>
  <Company>Trimo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 Cutting List</dc:title>
  <dc:creator>Šantavec Miha</dc:creator>
  <cp:keywords>insulated panel, sandwich panel, fireproof panel</cp:keywords>
  <cp:lastModifiedBy>Matej Jereb</cp:lastModifiedBy>
  <cp:lastPrinted>2026-04-30T06:10:29Z</cp:lastPrinted>
  <dcterms:created xsi:type="dcterms:W3CDTF">2022-02-01T10:32:30Z</dcterms:created>
  <dcterms:modified xsi:type="dcterms:W3CDTF">2026-05-26T10:03:43Z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